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firstSheet="9" activeTab="9"/>
  </bookViews>
  <sheets>
    <sheet name="F2 suv" sheetId="12" r:id="rId1"/>
    <sheet name="F2 SB suv" sheetId="2" r:id="rId2"/>
    <sheet name="F2 SB 1.1.1.29" sheetId="3" r:id="rId3"/>
    <sheet name="F2 SB 1.4.4.28" sheetId="4" r:id="rId4"/>
    <sheet name="F2 SB 9.1.1.17" sheetId="6" r:id="rId5"/>
    <sheet name="F2 ML" sheetId="7" r:id="rId6"/>
    <sheet name="F2 VBD" sheetId="8" r:id="rId7"/>
    <sheet name="F2 VBD(UK)" sheetId="9" r:id="rId8"/>
    <sheet name="F2 S" sheetId="11" r:id="rId9"/>
    <sheet name="F2 ES 6.2.1.8" sheetId="13" r:id="rId10"/>
    <sheet name="Sukauptos FS" sheetId="21" r:id="rId11"/>
    <sheet name="Gautos FS SUV" sheetId="17" r:id="rId12"/>
    <sheet name="Gautos FS" sheetId="18" r:id="rId13"/>
    <sheet name="9 priedas" sheetId="19" r:id="rId14"/>
    <sheet name="9 priedo pažyma" sheetId="20" r:id="rId15"/>
    <sheet name="S7" sheetId="15" r:id="rId16"/>
    <sheet name="Pažyma apie pajamas" sheetId="14" r:id="rId17"/>
    <sheet name="B-2 9 pr" sheetId="24" r:id="rId18"/>
    <sheet name="B2 1 pr" sheetId="25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9" i="25" l="1"/>
  <c r="Q39" i="25"/>
  <c r="P39" i="25"/>
  <c r="O39" i="25"/>
  <c r="N39" i="25"/>
  <c r="M39" i="25"/>
  <c r="S39" i="25" s="1"/>
  <c r="L39" i="25"/>
  <c r="K39" i="25"/>
  <c r="J39" i="25"/>
  <c r="I39" i="25"/>
  <c r="H39" i="25"/>
  <c r="G39" i="25"/>
  <c r="F39" i="25"/>
  <c r="E39" i="25"/>
  <c r="D39" i="25"/>
  <c r="C39" i="25"/>
  <c r="B39" i="25"/>
  <c r="R38" i="25"/>
  <c r="Q38" i="25"/>
  <c r="P38" i="25"/>
  <c r="O38" i="25"/>
  <c r="N38" i="25"/>
  <c r="M38" i="25"/>
  <c r="S38" i="25" s="1"/>
  <c r="K38" i="25"/>
  <c r="J38" i="25"/>
  <c r="I38" i="25"/>
  <c r="H38" i="25"/>
  <c r="L38" i="25" s="1"/>
  <c r="G38" i="25"/>
  <c r="F38" i="25"/>
  <c r="E38" i="25"/>
  <c r="D38" i="25"/>
  <c r="C38" i="25"/>
  <c r="B38" i="25"/>
  <c r="R37" i="25"/>
  <c r="Q37" i="25"/>
  <c r="P37" i="25"/>
  <c r="O37" i="25"/>
  <c r="N37" i="25"/>
  <c r="M37" i="25"/>
  <c r="S37" i="25" s="1"/>
  <c r="K37" i="25"/>
  <c r="J37" i="25"/>
  <c r="I37" i="25"/>
  <c r="H37" i="25"/>
  <c r="L37" i="25" s="1"/>
  <c r="G37" i="25"/>
  <c r="F37" i="25"/>
  <c r="E37" i="25"/>
  <c r="D37" i="25"/>
  <c r="C37" i="25"/>
  <c r="B37" i="25"/>
  <c r="R36" i="25"/>
  <c r="Q36" i="25"/>
  <c r="P36" i="25"/>
  <c r="O36" i="25"/>
  <c r="N36" i="25"/>
  <c r="S36" i="25" s="1"/>
  <c r="M36" i="25"/>
  <c r="K36" i="25"/>
  <c r="J36" i="25"/>
  <c r="I36" i="25"/>
  <c r="H36" i="25"/>
  <c r="L36" i="25" s="1"/>
  <c r="G36" i="25"/>
  <c r="F36" i="25"/>
  <c r="E36" i="25"/>
  <c r="D36" i="25"/>
  <c r="C36" i="25"/>
  <c r="B36" i="25"/>
  <c r="R35" i="25"/>
  <c r="Q35" i="25"/>
  <c r="P35" i="25"/>
  <c r="O35" i="25"/>
  <c r="N35" i="25"/>
  <c r="M35" i="25"/>
  <c r="S35" i="25" s="1"/>
  <c r="K35" i="25"/>
  <c r="J35" i="25"/>
  <c r="I35" i="25"/>
  <c r="H35" i="25"/>
  <c r="L35" i="25" s="1"/>
  <c r="G35" i="25"/>
  <c r="F35" i="25"/>
  <c r="E35" i="25"/>
  <c r="D35" i="25"/>
  <c r="C35" i="25"/>
  <c r="B35" i="25"/>
  <c r="R34" i="25"/>
  <c r="Q34" i="25"/>
  <c r="P34" i="25"/>
  <c r="O34" i="25"/>
  <c r="N34" i="25"/>
  <c r="S34" i="25" s="1"/>
  <c r="M34" i="25"/>
  <c r="K34" i="25"/>
  <c r="J34" i="25"/>
  <c r="I34" i="25"/>
  <c r="H34" i="25"/>
  <c r="L34" i="25" s="1"/>
  <c r="G34" i="25"/>
  <c r="F34" i="25"/>
  <c r="E34" i="25"/>
  <c r="D34" i="25"/>
  <c r="C34" i="25"/>
  <c r="B34" i="25"/>
  <c r="S33" i="25"/>
  <c r="L33" i="25"/>
  <c r="S32" i="25"/>
  <c r="L32" i="25"/>
  <c r="S31" i="25"/>
  <c r="L31" i="25"/>
  <c r="S30" i="25"/>
  <c r="L30" i="25"/>
  <c r="S29" i="25"/>
  <c r="L29" i="25"/>
  <c r="S28" i="25"/>
  <c r="L28" i="25"/>
  <c r="S27" i="25"/>
  <c r="L27" i="25"/>
  <c r="S26" i="25"/>
  <c r="L26" i="25"/>
  <c r="S25" i="25"/>
  <c r="L25" i="25"/>
  <c r="S24" i="25"/>
  <c r="L24" i="25"/>
  <c r="S23" i="25"/>
  <c r="L23" i="25"/>
  <c r="S22" i="25"/>
  <c r="L22" i="25"/>
  <c r="S21" i="25"/>
  <c r="L21" i="25"/>
  <c r="S20" i="25"/>
  <c r="L20" i="25"/>
  <c r="S39" i="24"/>
  <c r="R39" i="24"/>
  <c r="Q39" i="24"/>
  <c r="P39" i="24"/>
  <c r="O39" i="24"/>
  <c r="N39" i="24"/>
  <c r="M39" i="24"/>
  <c r="K39" i="24"/>
  <c r="J39" i="24"/>
  <c r="I39" i="24"/>
  <c r="H39" i="24"/>
  <c r="L39" i="24" s="1"/>
  <c r="G39" i="24"/>
  <c r="F39" i="24"/>
  <c r="E39" i="24"/>
  <c r="D39" i="24"/>
  <c r="C39" i="24"/>
  <c r="B39" i="24"/>
  <c r="R38" i="24"/>
  <c r="Q38" i="24"/>
  <c r="P38" i="24"/>
  <c r="O38" i="24"/>
  <c r="N38" i="24"/>
  <c r="M38" i="24"/>
  <c r="S38" i="24" s="1"/>
  <c r="K38" i="24"/>
  <c r="J38" i="24"/>
  <c r="I38" i="24"/>
  <c r="H38" i="24"/>
  <c r="L38" i="24" s="1"/>
  <c r="G38" i="24"/>
  <c r="F38" i="24"/>
  <c r="E38" i="24"/>
  <c r="D38" i="24"/>
  <c r="C38" i="24"/>
  <c r="B38" i="24"/>
  <c r="R37" i="24"/>
  <c r="S37" i="24" s="1"/>
  <c r="Q37" i="24"/>
  <c r="P37" i="24"/>
  <c r="O37" i="24"/>
  <c r="N37" i="24"/>
  <c r="M37" i="24"/>
  <c r="K37" i="24"/>
  <c r="J37" i="24"/>
  <c r="I37" i="24"/>
  <c r="H37" i="24"/>
  <c r="L37" i="24" s="1"/>
  <c r="G37" i="24"/>
  <c r="F37" i="24"/>
  <c r="E37" i="24"/>
  <c r="D37" i="24"/>
  <c r="C37" i="24"/>
  <c r="B37" i="24"/>
  <c r="R36" i="24"/>
  <c r="Q36" i="24"/>
  <c r="P36" i="24"/>
  <c r="O36" i="24"/>
  <c r="N36" i="24"/>
  <c r="M36" i="24"/>
  <c r="S36" i="24" s="1"/>
  <c r="L36" i="24"/>
  <c r="K36" i="24"/>
  <c r="J36" i="24"/>
  <c r="I36" i="24"/>
  <c r="H36" i="24"/>
  <c r="G36" i="24"/>
  <c r="F36" i="24"/>
  <c r="E36" i="24"/>
  <c r="D36" i="24"/>
  <c r="C36" i="24"/>
  <c r="B36" i="24"/>
  <c r="R35" i="24"/>
  <c r="S35" i="24" s="1"/>
  <c r="Q35" i="24"/>
  <c r="P35" i="24"/>
  <c r="O35" i="24"/>
  <c r="N35" i="24"/>
  <c r="M35" i="24"/>
  <c r="K35" i="24"/>
  <c r="J35" i="24"/>
  <c r="I35" i="24"/>
  <c r="H35" i="24"/>
  <c r="L35" i="24" s="1"/>
  <c r="G35" i="24"/>
  <c r="F35" i="24"/>
  <c r="E35" i="24"/>
  <c r="D35" i="24"/>
  <c r="C35" i="24"/>
  <c r="B35" i="24"/>
  <c r="R34" i="24"/>
  <c r="Q34" i="24"/>
  <c r="P34" i="24"/>
  <c r="O34" i="24"/>
  <c r="N34" i="24"/>
  <c r="M34" i="24"/>
  <c r="S34" i="24" s="1"/>
  <c r="L34" i="24"/>
  <c r="K34" i="24"/>
  <c r="J34" i="24"/>
  <c r="I34" i="24"/>
  <c r="H34" i="24"/>
  <c r="G34" i="24"/>
  <c r="F34" i="24"/>
  <c r="E34" i="24"/>
  <c r="D34" i="24"/>
  <c r="C34" i="24"/>
  <c r="B34" i="24"/>
  <c r="S33" i="24"/>
  <c r="L33" i="24"/>
  <c r="S32" i="24"/>
  <c r="L32" i="24"/>
  <c r="S31" i="24"/>
  <c r="L31" i="24"/>
  <c r="S30" i="24"/>
  <c r="L30" i="24"/>
  <c r="S29" i="24"/>
  <c r="L29" i="24"/>
  <c r="S28" i="24"/>
  <c r="L28" i="24"/>
  <c r="S27" i="24"/>
  <c r="L27" i="24"/>
  <c r="S26" i="24"/>
  <c r="L26" i="24"/>
  <c r="S25" i="24"/>
  <c r="L25" i="24"/>
  <c r="S24" i="24"/>
  <c r="L24" i="24"/>
  <c r="S23" i="24"/>
  <c r="L23" i="24"/>
  <c r="S22" i="24"/>
  <c r="L22" i="24"/>
  <c r="S21" i="24"/>
  <c r="L21" i="24"/>
  <c r="S20" i="24"/>
  <c r="L20" i="24"/>
  <c r="H25" i="21" l="1"/>
  <c r="H20" i="21"/>
  <c r="C39" i="20"/>
  <c r="C38" i="20"/>
  <c r="C37" i="20"/>
  <c r="D36" i="20"/>
  <c r="C36" i="20"/>
  <c r="C35" i="20"/>
  <c r="C34" i="20"/>
  <c r="C33" i="20"/>
  <c r="D32" i="20"/>
  <c r="D30" i="20" s="1"/>
  <c r="C30" i="20" s="1"/>
  <c r="C32" i="20"/>
  <c r="H30" i="20"/>
  <c r="G30" i="20"/>
  <c r="F30" i="20"/>
  <c r="E30" i="20"/>
  <c r="C29" i="20"/>
  <c r="C28" i="20"/>
  <c r="C27" i="20"/>
  <c r="D26" i="20"/>
  <c r="C26" i="20"/>
  <c r="C25" i="20"/>
  <c r="C24" i="20"/>
  <c r="H23" i="20"/>
  <c r="H40" i="20" s="1"/>
  <c r="G23" i="20"/>
  <c r="G40" i="20" s="1"/>
  <c r="F23" i="20"/>
  <c r="F40" i="20" s="1"/>
  <c r="E23" i="20"/>
  <c r="E40" i="20" s="1"/>
  <c r="C22" i="20"/>
  <c r="C21" i="20"/>
  <c r="C19" i="20"/>
  <c r="D23" i="20" l="1"/>
  <c r="K83" i="19"/>
  <c r="J83" i="19"/>
  <c r="I83" i="19"/>
  <c r="K82" i="19"/>
  <c r="J82" i="19"/>
  <c r="I82" i="19"/>
  <c r="K76" i="19"/>
  <c r="J76" i="19"/>
  <c r="I76" i="19"/>
  <c r="K75" i="19"/>
  <c r="J75" i="19"/>
  <c r="I75" i="19"/>
  <c r="K70" i="19"/>
  <c r="J70" i="19"/>
  <c r="I70" i="19"/>
  <c r="K67" i="19"/>
  <c r="J67" i="19"/>
  <c r="I67" i="19"/>
  <c r="K66" i="19"/>
  <c r="J66" i="19"/>
  <c r="I66" i="19"/>
  <c r="K59" i="19"/>
  <c r="J59" i="19"/>
  <c r="I59" i="19"/>
  <c r="K54" i="19"/>
  <c r="J54" i="19"/>
  <c r="I54" i="19"/>
  <c r="K51" i="19"/>
  <c r="J51" i="19"/>
  <c r="I51" i="19"/>
  <c r="K48" i="19"/>
  <c r="J48" i="19"/>
  <c r="I48" i="19"/>
  <c r="K47" i="19"/>
  <c r="J47" i="19"/>
  <c r="I47" i="19"/>
  <c r="K43" i="19"/>
  <c r="J43" i="19"/>
  <c r="I43" i="19"/>
  <c r="K42" i="19"/>
  <c r="J42" i="19"/>
  <c r="I42" i="19"/>
  <c r="K39" i="19"/>
  <c r="J39" i="19"/>
  <c r="I39" i="19"/>
  <c r="K37" i="19"/>
  <c r="K30" i="19" s="1"/>
  <c r="K91" i="19" s="1"/>
  <c r="J37" i="19"/>
  <c r="J30" i="19" s="1"/>
  <c r="J91" i="19" s="1"/>
  <c r="I37" i="19"/>
  <c r="I30" i="19" s="1"/>
  <c r="I91" i="19" s="1"/>
  <c r="K32" i="19"/>
  <c r="J32" i="19"/>
  <c r="I32" i="19"/>
  <c r="K31" i="19"/>
  <c r="J31" i="19"/>
  <c r="I31" i="19"/>
  <c r="H28" i="18"/>
  <c r="H26" i="18"/>
  <c r="H24" i="18"/>
  <c r="H20" i="18"/>
  <c r="H18" i="18"/>
  <c r="H26" i="17"/>
  <c r="H24" i="17"/>
  <c r="H22" i="17"/>
  <c r="H18" i="17"/>
  <c r="D40" i="20" l="1"/>
  <c r="C40" i="20" s="1"/>
  <c r="C23" i="20"/>
  <c r="F26" i="15"/>
  <c r="E26" i="15"/>
  <c r="D26" i="15"/>
  <c r="C26" i="15"/>
  <c r="G23" i="15"/>
  <c r="G22" i="15"/>
  <c r="L27" i="14"/>
  <c r="J27" i="14"/>
  <c r="H27" i="14"/>
  <c r="F27" i="14"/>
  <c r="E27" i="14"/>
  <c r="N26" i="14"/>
  <c r="N25" i="14"/>
  <c r="N24" i="14"/>
  <c r="N23" i="14"/>
  <c r="N22" i="14"/>
  <c r="N29" i="14" l="1"/>
  <c r="G26" i="15"/>
  <c r="L365" i="13" l="1"/>
  <c r="K365" i="13"/>
  <c r="K364" i="13" s="1"/>
  <c r="J365" i="13"/>
  <c r="I365" i="13"/>
  <c r="L364" i="13"/>
  <c r="J364" i="13"/>
  <c r="I364" i="13"/>
  <c r="L362" i="13"/>
  <c r="L361" i="13" s="1"/>
  <c r="K362" i="13"/>
  <c r="K361" i="13" s="1"/>
  <c r="J362" i="13"/>
  <c r="I362" i="13"/>
  <c r="J361" i="13"/>
  <c r="I361" i="13"/>
  <c r="L359" i="13"/>
  <c r="K359" i="13"/>
  <c r="J359" i="13"/>
  <c r="J358" i="13" s="1"/>
  <c r="I359" i="13"/>
  <c r="I358" i="13" s="1"/>
  <c r="L358" i="13"/>
  <c r="K358" i="13"/>
  <c r="L355" i="13"/>
  <c r="K355" i="13"/>
  <c r="K354" i="13" s="1"/>
  <c r="J355" i="13"/>
  <c r="I355" i="13"/>
  <c r="L354" i="13"/>
  <c r="J354" i="13"/>
  <c r="I354" i="13"/>
  <c r="L351" i="13"/>
  <c r="L350" i="13" s="1"/>
  <c r="K351" i="13"/>
  <c r="K350" i="13" s="1"/>
  <c r="J351" i="13"/>
  <c r="I351" i="13"/>
  <c r="J350" i="13"/>
  <c r="I350" i="13"/>
  <c r="L347" i="13"/>
  <c r="K347" i="13"/>
  <c r="J347" i="13"/>
  <c r="J346" i="13" s="1"/>
  <c r="J336" i="13" s="1"/>
  <c r="I347" i="13"/>
  <c r="I346" i="13" s="1"/>
  <c r="L346" i="13"/>
  <c r="K346" i="13"/>
  <c r="L343" i="13"/>
  <c r="K343" i="13"/>
  <c r="J343" i="13"/>
  <c r="I343" i="13"/>
  <c r="L340" i="13"/>
  <c r="K340" i="13"/>
  <c r="J340" i="13"/>
  <c r="I340" i="13"/>
  <c r="L338" i="13"/>
  <c r="L337" i="13" s="1"/>
  <c r="L336" i="13" s="1"/>
  <c r="K338" i="13"/>
  <c r="K337" i="13" s="1"/>
  <c r="K336" i="13" s="1"/>
  <c r="J338" i="13"/>
  <c r="I338" i="13"/>
  <c r="I337" i="13" s="1"/>
  <c r="J337" i="13"/>
  <c r="L333" i="13"/>
  <c r="L332" i="13" s="1"/>
  <c r="K333" i="13"/>
  <c r="K332" i="13" s="1"/>
  <c r="J333" i="13"/>
  <c r="I333" i="13"/>
  <c r="I332" i="13" s="1"/>
  <c r="J332" i="13"/>
  <c r="L330" i="13"/>
  <c r="K330" i="13"/>
  <c r="K329" i="13" s="1"/>
  <c r="J330" i="13"/>
  <c r="J329" i="13" s="1"/>
  <c r="I330" i="13"/>
  <c r="I329" i="13" s="1"/>
  <c r="L329" i="13"/>
  <c r="L327" i="13"/>
  <c r="K327" i="13"/>
  <c r="J327" i="13"/>
  <c r="I327" i="13"/>
  <c r="L326" i="13"/>
  <c r="K326" i="13"/>
  <c r="J326" i="13"/>
  <c r="I326" i="13"/>
  <c r="L323" i="13"/>
  <c r="L322" i="13" s="1"/>
  <c r="K323" i="13"/>
  <c r="K322" i="13" s="1"/>
  <c r="J323" i="13"/>
  <c r="I323" i="13"/>
  <c r="J322" i="13"/>
  <c r="I322" i="13"/>
  <c r="L319" i="13"/>
  <c r="K319" i="13"/>
  <c r="K318" i="13" s="1"/>
  <c r="J319" i="13"/>
  <c r="J318" i="13" s="1"/>
  <c r="I319" i="13"/>
  <c r="I318" i="13" s="1"/>
  <c r="L318" i="13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08" i="13"/>
  <c r="K308" i="13"/>
  <c r="J308" i="13"/>
  <c r="I308" i="13"/>
  <c r="L306" i="13"/>
  <c r="K306" i="13"/>
  <c r="K305" i="13" s="1"/>
  <c r="J306" i="13"/>
  <c r="J305" i="13" s="1"/>
  <c r="I306" i="13"/>
  <c r="I305" i="13" s="1"/>
  <c r="L305" i="13"/>
  <c r="L300" i="13"/>
  <c r="L299" i="13" s="1"/>
  <c r="K300" i="13"/>
  <c r="K299" i="13" s="1"/>
  <c r="J300" i="13"/>
  <c r="I300" i="13"/>
  <c r="I299" i="13" s="1"/>
  <c r="J299" i="13"/>
  <c r="L297" i="13"/>
  <c r="K297" i="13"/>
  <c r="K296" i="13" s="1"/>
  <c r="J297" i="13"/>
  <c r="J296" i="13" s="1"/>
  <c r="I297" i="13"/>
  <c r="I296" i="13" s="1"/>
  <c r="L296" i="13"/>
  <c r="L294" i="13"/>
  <c r="K294" i="13"/>
  <c r="J294" i="13"/>
  <c r="I294" i="13"/>
  <c r="L293" i="13"/>
  <c r="K293" i="13"/>
  <c r="J293" i="13"/>
  <c r="I293" i="13"/>
  <c r="L290" i="13"/>
  <c r="L289" i="13" s="1"/>
  <c r="K290" i="13"/>
  <c r="K289" i="13" s="1"/>
  <c r="J290" i="13"/>
  <c r="I290" i="13"/>
  <c r="J289" i="13"/>
  <c r="I289" i="13"/>
  <c r="L286" i="13"/>
  <c r="K286" i="13"/>
  <c r="K285" i="13" s="1"/>
  <c r="J286" i="13"/>
  <c r="J285" i="13" s="1"/>
  <c r="I286" i="13"/>
  <c r="I285" i="13" s="1"/>
  <c r="L285" i="13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5" i="13"/>
  <c r="K275" i="13"/>
  <c r="J275" i="13"/>
  <c r="I275" i="13"/>
  <c r="L273" i="13"/>
  <c r="K273" i="13"/>
  <c r="K272" i="13" s="1"/>
  <c r="J273" i="13"/>
  <c r="J272" i="13" s="1"/>
  <c r="I273" i="13"/>
  <c r="I272" i="13" s="1"/>
  <c r="L272" i="13"/>
  <c r="L268" i="13"/>
  <c r="K268" i="13"/>
  <c r="K267" i="13" s="1"/>
  <c r="J268" i="13"/>
  <c r="J267" i="13" s="1"/>
  <c r="I268" i="13"/>
  <c r="I267" i="13" s="1"/>
  <c r="L267" i="13"/>
  <c r="L265" i="13"/>
  <c r="K265" i="13"/>
  <c r="J265" i="13"/>
  <c r="I265" i="13"/>
  <c r="L264" i="13"/>
  <c r="K264" i="13"/>
  <c r="J264" i="13"/>
  <c r="I264" i="13"/>
  <c r="L262" i="13"/>
  <c r="L261" i="13" s="1"/>
  <c r="K262" i="13"/>
  <c r="K261" i="13" s="1"/>
  <c r="J262" i="13"/>
  <c r="I262" i="13"/>
  <c r="I261" i="13" s="1"/>
  <c r="J261" i="13"/>
  <c r="L258" i="13"/>
  <c r="K258" i="13"/>
  <c r="K257" i="13" s="1"/>
  <c r="J258" i="13"/>
  <c r="J257" i="13" s="1"/>
  <c r="I258" i="13"/>
  <c r="I257" i="13" s="1"/>
  <c r="L257" i="13"/>
  <c r="L254" i="13"/>
  <c r="K254" i="13"/>
  <c r="J254" i="13"/>
  <c r="I254" i="13"/>
  <c r="L253" i="13"/>
  <c r="K253" i="13"/>
  <c r="J253" i="13"/>
  <c r="I253" i="13"/>
  <c r="L250" i="13"/>
  <c r="L249" i="13" s="1"/>
  <c r="K250" i="13"/>
  <c r="K249" i="13" s="1"/>
  <c r="J250" i="13"/>
  <c r="I250" i="13"/>
  <c r="J249" i="13"/>
  <c r="I249" i="13"/>
  <c r="L246" i="13"/>
  <c r="K246" i="13"/>
  <c r="J246" i="13"/>
  <c r="I246" i="13"/>
  <c r="L243" i="13"/>
  <c r="K243" i="13"/>
  <c r="J243" i="13"/>
  <c r="I243" i="13"/>
  <c r="L241" i="13"/>
  <c r="K241" i="13"/>
  <c r="J241" i="13"/>
  <c r="I241" i="13"/>
  <c r="L240" i="13"/>
  <c r="K240" i="13"/>
  <c r="K239" i="13" s="1"/>
  <c r="J240" i="13"/>
  <c r="J239" i="13" s="1"/>
  <c r="I240" i="13"/>
  <c r="I239" i="13" s="1"/>
  <c r="L234" i="13"/>
  <c r="K234" i="13"/>
  <c r="K233" i="13" s="1"/>
  <c r="K232" i="13" s="1"/>
  <c r="J234" i="13"/>
  <c r="J233" i="13" s="1"/>
  <c r="J232" i="13" s="1"/>
  <c r="I234" i="13"/>
  <c r="I233" i="13" s="1"/>
  <c r="I232" i="13" s="1"/>
  <c r="L233" i="13"/>
  <c r="L232" i="13" s="1"/>
  <c r="L230" i="13"/>
  <c r="K230" i="13"/>
  <c r="K229" i="13" s="1"/>
  <c r="K228" i="13" s="1"/>
  <c r="J230" i="13"/>
  <c r="J229" i="13" s="1"/>
  <c r="J228" i="13" s="1"/>
  <c r="I230" i="13"/>
  <c r="I229" i="13" s="1"/>
  <c r="I228" i="13" s="1"/>
  <c r="L229" i="13"/>
  <c r="L228" i="13" s="1"/>
  <c r="L221" i="13"/>
  <c r="K221" i="13"/>
  <c r="K220" i="13" s="1"/>
  <c r="J221" i="13"/>
  <c r="J220" i="13" s="1"/>
  <c r="I221" i="13"/>
  <c r="I220" i="13" s="1"/>
  <c r="L220" i="13"/>
  <c r="L218" i="13"/>
  <c r="K218" i="13"/>
  <c r="J218" i="13"/>
  <c r="I218" i="13"/>
  <c r="L217" i="13"/>
  <c r="K217" i="13"/>
  <c r="J217" i="13"/>
  <c r="I217" i="13"/>
  <c r="I216" i="13" s="1"/>
  <c r="L216" i="13"/>
  <c r="L211" i="13"/>
  <c r="K211" i="13"/>
  <c r="J211" i="13"/>
  <c r="I211" i="13"/>
  <c r="I210" i="13" s="1"/>
  <c r="I209" i="13" s="1"/>
  <c r="L210" i="13"/>
  <c r="K210" i="13"/>
  <c r="K209" i="13" s="1"/>
  <c r="J210" i="13"/>
  <c r="J209" i="13" s="1"/>
  <c r="L209" i="13"/>
  <c r="L207" i="13"/>
  <c r="K207" i="13"/>
  <c r="J207" i="13"/>
  <c r="I207" i="13"/>
  <c r="I206" i="13" s="1"/>
  <c r="L206" i="13"/>
  <c r="K206" i="13"/>
  <c r="J206" i="13"/>
  <c r="L202" i="13"/>
  <c r="L201" i="13" s="1"/>
  <c r="K202" i="13"/>
  <c r="K201" i="13" s="1"/>
  <c r="J202" i="13"/>
  <c r="I202" i="13"/>
  <c r="I201" i="13" s="1"/>
  <c r="J201" i="13"/>
  <c r="L196" i="13"/>
  <c r="K196" i="13"/>
  <c r="K195" i="13" s="1"/>
  <c r="J196" i="13"/>
  <c r="J195" i="13" s="1"/>
  <c r="I196" i="13"/>
  <c r="L195" i="13"/>
  <c r="I195" i="13"/>
  <c r="L191" i="13"/>
  <c r="K191" i="13"/>
  <c r="J191" i="13"/>
  <c r="I191" i="13"/>
  <c r="L190" i="13"/>
  <c r="K190" i="13"/>
  <c r="J190" i="13"/>
  <c r="I190" i="13"/>
  <c r="L188" i="13"/>
  <c r="L187" i="13" s="1"/>
  <c r="L186" i="13" s="1"/>
  <c r="L185" i="13" s="1"/>
  <c r="K188" i="13"/>
  <c r="K187" i="13" s="1"/>
  <c r="K186" i="13" s="1"/>
  <c r="J188" i="13"/>
  <c r="I188" i="13"/>
  <c r="I187" i="13" s="1"/>
  <c r="J187" i="13"/>
  <c r="L180" i="13"/>
  <c r="K180" i="13"/>
  <c r="K179" i="13" s="1"/>
  <c r="J180" i="13"/>
  <c r="J179" i="13" s="1"/>
  <c r="I180" i="13"/>
  <c r="L179" i="13"/>
  <c r="I179" i="13"/>
  <c r="L175" i="13"/>
  <c r="K175" i="13"/>
  <c r="J175" i="13"/>
  <c r="I175" i="13"/>
  <c r="I174" i="13" s="1"/>
  <c r="I173" i="13" s="1"/>
  <c r="L174" i="13"/>
  <c r="K174" i="13"/>
  <c r="J174" i="13"/>
  <c r="L173" i="13"/>
  <c r="L171" i="13"/>
  <c r="K171" i="13"/>
  <c r="J171" i="13"/>
  <c r="I171" i="13"/>
  <c r="I170" i="13" s="1"/>
  <c r="I169" i="13" s="1"/>
  <c r="L170" i="13"/>
  <c r="K170" i="13"/>
  <c r="K169" i="13" s="1"/>
  <c r="J170" i="13"/>
  <c r="J169" i="13" s="1"/>
  <c r="L169" i="13"/>
  <c r="L168" i="13" s="1"/>
  <c r="L166" i="13"/>
  <c r="K166" i="13"/>
  <c r="K165" i="13" s="1"/>
  <c r="J166" i="13"/>
  <c r="J165" i="13" s="1"/>
  <c r="I166" i="13"/>
  <c r="L165" i="13"/>
  <c r="I165" i="13"/>
  <c r="L161" i="13"/>
  <c r="K161" i="13"/>
  <c r="J161" i="13"/>
  <c r="I161" i="13"/>
  <c r="L160" i="13"/>
  <c r="K160" i="13"/>
  <c r="K159" i="13" s="1"/>
  <c r="K158" i="13" s="1"/>
  <c r="J160" i="13"/>
  <c r="I160" i="13"/>
  <c r="L159" i="13"/>
  <c r="L158" i="13" s="1"/>
  <c r="I159" i="13"/>
  <c r="I158" i="13" s="1"/>
  <c r="L155" i="13"/>
  <c r="K155" i="13"/>
  <c r="K154" i="13" s="1"/>
  <c r="K153" i="13" s="1"/>
  <c r="J155" i="13"/>
  <c r="J154" i="13" s="1"/>
  <c r="J153" i="13" s="1"/>
  <c r="I155" i="13"/>
  <c r="L154" i="13"/>
  <c r="L153" i="13" s="1"/>
  <c r="I154" i="13"/>
  <c r="I153" i="13" s="1"/>
  <c r="L151" i="13"/>
  <c r="K151" i="13"/>
  <c r="K150" i="13" s="1"/>
  <c r="J151" i="13"/>
  <c r="J150" i="13" s="1"/>
  <c r="I151" i="13"/>
  <c r="L150" i="13"/>
  <c r="I150" i="13"/>
  <c r="L147" i="13"/>
  <c r="K147" i="13"/>
  <c r="J147" i="13"/>
  <c r="I147" i="13"/>
  <c r="L146" i="13"/>
  <c r="K146" i="13"/>
  <c r="K145" i="13" s="1"/>
  <c r="J146" i="13"/>
  <c r="J145" i="13" s="1"/>
  <c r="I146" i="13"/>
  <c r="L145" i="13"/>
  <c r="I145" i="13"/>
  <c r="L142" i="13"/>
  <c r="K142" i="13"/>
  <c r="J142" i="13"/>
  <c r="I142" i="13"/>
  <c r="I141" i="13" s="1"/>
  <c r="I140" i="13" s="1"/>
  <c r="L141" i="13"/>
  <c r="K141" i="13"/>
  <c r="K140" i="13" s="1"/>
  <c r="J141" i="13"/>
  <c r="J140" i="13" s="1"/>
  <c r="L140" i="13"/>
  <c r="L139" i="13" s="1"/>
  <c r="L137" i="13"/>
  <c r="K137" i="13"/>
  <c r="K136" i="13" s="1"/>
  <c r="K135" i="13" s="1"/>
  <c r="J137" i="13"/>
  <c r="J136" i="13" s="1"/>
  <c r="J135" i="13" s="1"/>
  <c r="I137" i="13"/>
  <c r="L136" i="13"/>
  <c r="L135" i="13" s="1"/>
  <c r="I136" i="13"/>
  <c r="I135" i="13" s="1"/>
  <c r="L133" i="13"/>
  <c r="K133" i="13"/>
  <c r="K132" i="13" s="1"/>
  <c r="K131" i="13" s="1"/>
  <c r="J133" i="13"/>
  <c r="J132" i="13" s="1"/>
  <c r="J131" i="13" s="1"/>
  <c r="I133" i="13"/>
  <c r="L132" i="13"/>
  <c r="L131" i="13" s="1"/>
  <c r="I132" i="13"/>
  <c r="I131" i="13" s="1"/>
  <c r="L129" i="13"/>
  <c r="K129" i="13"/>
  <c r="K128" i="13" s="1"/>
  <c r="K127" i="13" s="1"/>
  <c r="J129" i="13"/>
  <c r="J128" i="13" s="1"/>
  <c r="J127" i="13" s="1"/>
  <c r="I129" i="13"/>
  <c r="L128" i="13"/>
  <c r="L127" i="13" s="1"/>
  <c r="I128" i="13"/>
  <c r="I127" i="13" s="1"/>
  <c r="L125" i="13"/>
  <c r="K125" i="13"/>
  <c r="K124" i="13" s="1"/>
  <c r="K123" i="13" s="1"/>
  <c r="J125" i="13"/>
  <c r="J124" i="13" s="1"/>
  <c r="J123" i="13" s="1"/>
  <c r="I125" i="13"/>
  <c r="L124" i="13"/>
  <c r="L123" i="13" s="1"/>
  <c r="I124" i="13"/>
  <c r="I123" i="13" s="1"/>
  <c r="L121" i="13"/>
  <c r="K121" i="13"/>
  <c r="K120" i="13" s="1"/>
  <c r="K119" i="13" s="1"/>
  <c r="J121" i="13"/>
  <c r="J120" i="13" s="1"/>
  <c r="J119" i="13" s="1"/>
  <c r="I121" i="13"/>
  <c r="L120" i="13"/>
  <c r="L119" i="13" s="1"/>
  <c r="I120" i="13"/>
  <c r="I119" i="13" s="1"/>
  <c r="L116" i="13"/>
  <c r="K116" i="13"/>
  <c r="K115" i="13" s="1"/>
  <c r="K114" i="13" s="1"/>
  <c r="J116" i="13"/>
  <c r="J115" i="13" s="1"/>
  <c r="J114" i="13" s="1"/>
  <c r="J113" i="13" s="1"/>
  <c r="I116" i="13"/>
  <c r="L115" i="13"/>
  <c r="L114" i="13" s="1"/>
  <c r="L113" i="13" s="1"/>
  <c r="I115" i="13"/>
  <c r="I114" i="13" s="1"/>
  <c r="L110" i="13"/>
  <c r="L109" i="13" s="1"/>
  <c r="K110" i="13"/>
  <c r="K109" i="13" s="1"/>
  <c r="J110" i="13"/>
  <c r="I110" i="13"/>
  <c r="I109" i="13" s="1"/>
  <c r="J109" i="13"/>
  <c r="L106" i="13"/>
  <c r="K106" i="13"/>
  <c r="K105" i="13" s="1"/>
  <c r="J106" i="13"/>
  <c r="J105" i="13" s="1"/>
  <c r="J104" i="13" s="1"/>
  <c r="I106" i="13"/>
  <c r="L105" i="13"/>
  <c r="I105" i="13"/>
  <c r="I104" i="13" s="1"/>
  <c r="L101" i="13"/>
  <c r="K101" i="13"/>
  <c r="K100" i="13" s="1"/>
  <c r="K99" i="13" s="1"/>
  <c r="J101" i="13"/>
  <c r="J100" i="13" s="1"/>
  <c r="J99" i="13" s="1"/>
  <c r="I101" i="13"/>
  <c r="L100" i="13"/>
  <c r="L99" i="13" s="1"/>
  <c r="I100" i="13"/>
  <c r="I99" i="13" s="1"/>
  <c r="L96" i="13"/>
  <c r="K96" i="13"/>
  <c r="K95" i="13" s="1"/>
  <c r="K94" i="13" s="1"/>
  <c r="J96" i="13"/>
  <c r="J95" i="13" s="1"/>
  <c r="J94" i="13" s="1"/>
  <c r="I96" i="13"/>
  <c r="L95" i="13"/>
  <c r="L94" i="13" s="1"/>
  <c r="I95" i="13"/>
  <c r="I94" i="13" s="1"/>
  <c r="I93" i="13" s="1"/>
  <c r="L89" i="13"/>
  <c r="L88" i="13" s="1"/>
  <c r="L87" i="13" s="1"/>
  <c r="L86" i="13" s="1"/>
  <c r="K89" i="13"/>
  <c r="K88" i="13" s="1"/>
  <c r="K87" i="13" s="1"/>
  <c r="K86" i="13" s="1"/>
  <c r="J89" i="13"/>
  <c r="I89" i="13"/>
  <c r="I88" i="13" s="1"/>
  <c r="I87" i="13" s="1"/>
  <c r="I86" i="13" s="1"/>
  <c r="J88" i="13"/>
  <c r="J87" i="13"/>
  <c r="J86" i="13" s="1"/>
  <c r="L84" i="13"/>
  <c r="K84" i="13"/>
  <c r="J84" i="13"/>
  <c r="I84" i="13"/>
  <c r="L83" i="13"/>
  <c r="K83" i="13"/>
  <c r="K82" i="13" s="1"/>
  <c r="J83" i="13"/>
  <c r="J82" i="13" s="1"/>
  <c r="I83" i="13"/>
  <c r="L82" i="13"/>
  <c r="I82" i="13"/>
  <c r="L78" i="13"/>
  <c r="K78" i="13"/>
  <c r="J78" i="13"/>
  <c r="I78" i="13"/>
  <c r="L77" i="13"/>
  <c r="K77" i="13"/>
  <c r="J77" i="13"/>
  <c r="I77" i="13"/>
  <c r="L73" i="13"/>
  <c r="L72" i="13" s="1"/>
  <c r="K73" i="13"/>
  <c r="K72" i="13" s="1"/>
  <c r="J73" i="13"/>
  <c r="I73" i="13"/>
  <c r="I72" i="13" s="1"/>
  <c r="J72" i="13"/>
  <c r="L68" i="13"/>
  <c r="K68" i="13"/>
  <c r="K67" i="13" s="1"/>
  <c r="J68" i="13"/>
  <c r="J67" i="13" s="1"/>
  <c r="J66" i="13" s="1"/>
  <c r="I68" i="13"/>
  <c r="L67" i="13"/>
  <c r="I67" i="13"/>
  <c r="I66" i="13" s="1"/>
  <c r="I65" i="13" s="1"/>
  <c r="L49" i="13"/>
  <c r="L48" i="13" s="1"/>
  <c r="L47" i="13" s="1"/>
  <c r="L46" i="13" s="1"/>
  <c r="K49" i="13"/>
  <c r="K48" i="13" s="1"/>
  <c r="K47" i="13" s="1"/>
  <c r="K46" i="13" s="1"/>
  <c r="J49" i="13"/>
  <c r="I49" i="13"/>
  <c r="I48" i="13" s="1"/>
  <c r="I47" i="13" s="1"/>
  <c r="I46" i="13" s="1"/>
  <c r="J48" i="13"/>
  <c r="J47" i="13"/>
  <c r="J46" i="13" s="1"/>
  <c r="L44" i="13"/>
  <c r="K44" i="13"/>
  <c r="J44" i="13"/>
  <c r="I44" i="13"/>
  <c r="L43" i="13"/>
  <c r="K43" i="13"/>
  <c r="K42" i="13" s="1"/>
  <c r="J43" i="13"/>
  <c r="J42" i="13" s="1"/>
  <c r="I43" i="13"/>
  <c r="L42" i="13"/>
  <c r="I42" i="13"/>
  <c r="L40" i="13"/>
  <c r="K40" i="13"/>
  <c r="J40" i="13"/>
  <c r="I40" i="13"/>
  <c r="L38" i="13"/>
  <c r="K38" i="13"/>
  <c r="K37" i="13" s="1"/>
  <c r="K36" i="13" s="1"/>
  <c r="K35" i="13" s="1"/>
  <c r="J38" i="13"/>
  <c r="J37" i="13" s="1"/>
  <c r="J36" i="13" s="1"/>
  <c r="J35" i="13" s="1"/>
  <c r="I38" i="13"/>
  <c r="L37" i="13"/>
  <c r="L36" i="13" s="1"/>
  <c r="L35" i="13" s="1"/>
  <c r="I37" i="13"/>
  <c r="I36" i="13" s="1"/>
  <c r="I35" i="13" s="1"/>
  <c r="L365" i="12"/>
  <c r="K365" i="12"/>
  <c r="K364" i="12" s="1"/>
  <c r="J365" i="12"/>
  <c r="J364" i="12" s="1"/>
  <c r="I365" i="12"/>
  <c r="L364" i="12"/>
  <c r="I364" i="12"/>
  <c r="L362" i="12"/>
  <c r="L361" i="12" s="1"/>
  <c r="K362" i="12"/>
  <c r="J362" i="12"/>
  <c r="I362" i="12"/>
  <c r="K361" i="12"/>
  <c r="J361" i="12"/>
  <c r="I361" i="12"/>
  <c r="L359" i="12"/>
  <c r="K359" i="12"/>
  <c r="K358" i="12" s="1"/>
  <c r="J359" i="12"/>
  <c r="J358" i="12" s="1"/>
  <c r="I359" i="12"/>
  <c r="I358" i="12" s="1"/>
  <c r="L358" i="12"/>
  <c r="L355" i="12"/>
  <c r="L354" i="12" s="1"/>
  <c r="K355" i="12"/>
  <c r="K354" i="12" s="1"/>
  <c r="J355" i="12"/>
  <c r="J354" i="12" s="1"/>
  <c r="I355" i="12"/>
  <c r="I354" i="12"/>
  <c r="L351" i="12"/>
  <c r="L350" i="12" s="1"/>
  <c r="K351" i="12"/>
  <c r="J351" i="12"/>
  <c r="I351" i="12"/>
  <c r="I350" i="12" s="1"/>
  <c r="K350" i="12"/>
  <c r="J350" i="12"/>
  <c r="L347" i="12"/>
  <c r="K347" i="12"/>
  <c r="K346" i="12" s="1"/>
  <c r="J347" i="12"/>
  <c r="J346" i="12" s="1"/>
  <c r="I347" i="12"/>
  <c r="I346" i="12" s="1"/>
  <c r="L346" i="12"/>
  <c r="L343" i="12"/>
  <c r="K343" i="12"/>
  <c r="J343" i="12"/>
  <c r="I343" i="12"/>
  <c r="L340" i="12"/>
  <c r="K340" i="12"/>
  <c r="J340" i="12"/>
  <c r="I340" i="12"/>
  <c r="L338" i="12"/>
  <c r="L337" i="12" s="1"/>
  <c r="K338" i="12"/>
  <c r="J338" i="12"/>
  <c r="I338" i="12"/>
  <c r="I337" i="12" s="1"/>
  <c r="I336" i="12" s="1"/>
  <c r="K337" i="12"/>
  <c r="K336" i="12" s="1"/>
  <c r="J337" i="12"/>
  <c r="J336" i="12" s="1"/>
  <c r="L333" i="12"/>
  <c r="L332" i="12" s="1"/>
  <c r="K333" i="12"/>
  <c r="J333" i="12"/>
  <c r="I333" i="12"/>
  <c r="I332" i="12" s="1"/>
  <c r="K332" i="12"/>
  <c r="J332" i="12"/>
  <c r="L330" i="12"/>
  <c r="K330" i="12"/>
  <c r="J330" i="12"/>
  <c r="J329" i="12" s="1"/>
  <c r="I330" i="12"/>
  <c r="I329" i="12" s="1"/>
  <c r="L329" i="12"/>
  <c r="K329" i="12"/>
  <c r="L327" i="12"/>
  <c r="K327" i="12"/>
  <c r="K326" i="12" s="1"/>
  <c r="J327" i="12"/>
  <c r="J326" i="12" s="1"/>
  <c r="I327" i="12"/>
  <c r="L326" i="12"/>
  <c r="I326" i="12"/>
  <c r="L323" i="12"/>
  <c r="L322" i="12" s="1"/>
  <c r="K323" i="12"/>
  <c r="J323" i="12"/>
  <c r="I323" i="12"/>
  <c r="I322" i="12" s="1"/>
  <c r="K322" i="12"/>
  <c r="J322" i="12"/>
  <c r="L319" i="12"/>
  <c r="K319" i="12"/>
  <c r="J319" i="12"/>
  <c r="J318" i="12" s="1"/>
  <c r="I319" i="12"/>
  <c r="I318" i="12" s="1"/>
  <c r="L318" i="12"/>
  <c r="K318" i="12"/>
  <c r="L315" i="12"/>
  <c r="K315" i="12"/>
  <c r="K314" i="12" s="1"/>
  <c r="J315" i="12"/>
  <c r="J314" i="12" s="1"/>
  <c r="I315" i="12"/>
  <c r="L314" i="12"/>
  <c r="I314" i="12"/>
  <c r="L311" i="12"/>
  <c r="K311" i="12"/>
  <c r="J311" i="12"/>
  <c r="I311" i="12"/>
  <c r="L308" i="12"/>
  <c r="K308" i="12"/>
  <c r="K305" i="12" s="1"/>
  <c r="K304" i="12" s="1"/>
  <c r="J308" i="12"/>
  <c r="I308" i="12"/>
  <c r="L306" i="12"/>
  <c r="K306" i="12"/>
  <c r="J306" i="12"/>
  <c r="J305" i="12" s="1"/>
  <c r="J304" i="12" s="1"/>
  <c r="J303" i="12" s="1"/>
  <c r="I306" i="12"/>
  <c r="I305" i="12" s="1"/>
  <c r="I304" i="12" s="1"/>
  <c r="I303" i="12" s="1"/>
  <c r="L305" i="12"/>
  <c r="L300" i="12"/>
  <c r="L299" i="12" s="1"/>
  <c r="K300" i="12"/>
  <c r="J300" i="12"/>
  <c r="I300" i="12"/>
  <c r="I299" i="12" s="1"/>
  <c r="K299" i="12"/>
  <c r="J299" i="12"/>
  <c r="L297" i="12"/>
  <c r="K297" i="12"/>
  <c r="J297" i="12"/>
  <c r="J296" i="12" s="1"/>
  <c r="I297" i="12"/>
  <c r="I296" i="12" s="1"/>
  <c r="L296" i="12"/>
  <c r="K296" i="12"/>
  <c r="L294" i="12"/>
  <c r="K294" i="12"/>
  <c r="K293" i="12" s="1"/>
  <c r="J294" i="12"/>
  <c r="J293" i="12" s="1"/>
  <c r="I294" i="12"/>
  <c r="L293" i="12"/>
  <c r="I293" i="12"/>
  <c r="L290" i="12"/>
  <c r="L289" i="12" s="1"/>
  <c r="K290" i="12"/>
  <c r="J290" i="12"/>
  <c r="I290" i="12"/>
  <c r="I289" i="12" s="1"/>
  <c r="K289" i="12"/>
  <c r="J289" i="12"/>
  <c r="L286" i="12"/>
  <c r="K286" i="12"/>
  <c r="J286" i="12"/>
  <c r="J285" i="12" s="1"/>
  <c r="I286" i="12"/>
  <c r="I285" i="12" s="1"/>
  <c r="L285" i="12"/>
  <c r="K285" i="12"/>
  <c r="L282" i="12"/>
  <c r="K282" i="12"/>
  <c r="K281" i="12" s="1"/>
  <c r="K271" i="12" s="1"/>
  <c r="J282" i="12"/>
  <c r="J281" i="12" s="1"/>
  <c r="I282" i="12"/>
  <c r="L281" i="12"/>
  <c r="I281" i="12"/>
  <c r="L278" i="12"/>
  <c r="K278" i="12"/>
  <c r="J278" i="12"/>
  <c r="I278" i="12"/>
  <c r="L275" i="12"/>
  <c r="K275" i="12"/>
  <c r="J275" i="12"/>
  <c r="I275" i="12"/>
  <c r="L273" i="12"/>
  <c r="K273" i="12"/>
  <c r="J273" i="12"/>
  <c r="J272" i="12" s="1"/>
  <c r="J271" i="12" s="1"/>
  <c r="I273" i="12"/>
  <c r="I272" i="12" s="1"/>
  <c r="L272" i="12"/>
  <c r="K272" i="12"/>
  <c r="L268" i="12"/>
  <c r="K268" i="12"/>
  <c r="J268" i="12"/>
  <c r="J267" i="12" s="1"/>
  <c r="I268" i="12"/>
  <c r="I267" i="12" s="1"/>
  <c r="L267" i="12"/>
  <c r="K267" i="12"/>
  <c r="L265" i="12"/>
  <c r="K265" i="12"/>
  <c r="K264" i="12" s="1"/>
  <c r="J265" i="12"/>
  <c r="J264" i="12" s="1"/>
  <c r="I265" i="12"/>
  <c r="L264" i="12"/>
  <c r="I264" i="12"/>
  <c r="L262" i="12"/>
  <c r="L261" i="12" s="1"/>
  <c r="K262" i="12"/>
  <c r="J262" i="12"/>
  <c r="I262" i="12"/>
  <c r="K261" i="12"/>
  <c r="J261" i="12"/>
  <c r="I261" i="12"/>
  <c r="L258" i="12"/>
  <c r="K258" i="12"/>
  <c r="J258" i="12"/>
  <c r="J257" i="12" s="1"/>
  <c r="I258" i="12"/>
  <c r="I257" i="12" s="1"/>
  <c r="L257" i="12"/>
  <c r="K257" i="12"/>
  <c r="L254" i="12"/>
  <c r="L253" i="12" s="1"/>
  <c r="K254" i="12"/>
  <c r="K253" i="12" s="1"/>
  <c r="J254" i="12"/>
  <c r="J253" i="12" s="1"/>
  <c r="I254" i="12"/>
  <c r="I253" i="12"/>
  <c r="L250" i="12"/>
  <c r="L249" i="12" s="1"/>
  <c r="K250" i="12"/>
  <c r="J250" i="12"/>
  <c r="I250" i="12"/>
  <c r="K249" i="12"/>
  <c r="J249" i="12"/>
  <c r="I249" i="12"/>
  <c r="L246" i="12"/>
  <c r="K246" i="12"/>
  <c r="J246" i="12"/>
  <c r="I246" i="12"/>
  <c r="L243" i="12"/>
  <c r="K243" i="12"/>
  <c r="J243" i="12"/>
  <c r="I243" i="12"/>
  <c r="L241" i="12"/>
  <c r="L240" i="12" s="1"/>
  <c r="K241" i="12"/>
  <c r="K240" i="12" s="1"/>
  <c r="J241" i="12"/>
  <c r="J240" i="12" s="1"/>
  <c r="I241" i="12"/>
  <c r="I240" i="12"/>
  <c r="L234" i="12"/>
  <c r="K234" i="12"/>
  <c r="J234" i="12"/>
  <c r="J233" i="12" s="1"/>
  <c r="J232" i="12" s="1"/>
  <c r="I234" i="12"/>
  <c r="I233" i="12" s="1"/>
  <c r="I232" i="12" s="1"/>
  <c r="L233" i="12"/>
  <c r="L232" i="12" s="1"/>
  <c r="K233" i="12"/>
  <c r="K232" i="12"/>
  <c r="L230" i="12"/>
  <c r="K230" i="12"/>
  <c r="J230" i="12"/>
  <c r="J229" i="12" s="1"/>
  <c r="J228" i="12" s="1"/>
  <c r="I230" i="12"/>
  <c r="I229" i="12" s="1"/>
  <c r="I228" i="12" s="1"/>
  <c r="L229" i="12"/>
  <c r="L228" i="12" s="1"/>
  <c r="K229" i="12"/>
  <c r="K228" i="12"/>
  <c r="L221" i="12"/>
  <c r="K221" i="12"/>
  <c r="J221" i="12"/>
  <c r="J220" i="12" s="1"/>
  <c r="I221" i="12"/>
  <c r="I220" i="12" s="1"/>
  <c r="L220" i="12"/>
  <c r="K220" i="12"/>
  <c r="L218" i="12"/>
  <c r="K218" i="12"/>
  <c r="K217" i="12" s="1"/>
  <c r="K216" i="12" s="1"/>
  <c r="J218" i="12"/>
  <c r="J217" i="12" s="1"/>
  <c r="I218" i="12"/>
  <c r="L217" i="12"/>
  <c r="I217" i="12"/>
  <c r="L216" i="12"/>
  <c r="L211" i="12"/>
  <c r="K211" i="12"/>
  <c r="K210" i="12" s="1"/>
  <c r="K209" i="12" s="1"/>
  <c r="J211" i="12"/>
  <c r="J210" i="12" s="1"/>
  <c r="J209" i="12" s="1"/>
  <c r="I211" i="12"/>
  <c r="L210" i="12"/>
  <c r="I210" i="12"/>
  <c r="I209" i="12" s="1"/>
  <c r="L209" i="12"/>
  <c r="L207" i="12"/>
  <c r="K207" i="12"/>
  <c r="K206" i="12" s="1"/>
  <c r="J207" i="12"/>
  <c r="J206" i="12" s="1"/>
  <c r="I207" i="12"/>
  <c r="L206" i="12"/>
  <c r="I206" i="12"/>
  <c r="L202" i="12"/>
  <c r="L201" i="12" s="1"/>
  <c r="K202" i="12"/>
  <c r="J202" i="12"/>
  <c r="I202" i="12"/>
  <c r="K201" i="12"/>
  <c r="J201" i="12"/>
  <c r="I201" i="12"/>
  <c r="L196" i="12"/>
  <c r="K196" i="12"/>
  <c r="J196" i="12"/>
  <c r="J195" i="12" s="1"/>
  <c r="I196" i="12"/>
  <c r="I195" i="12" s="1"/>
  <c r="I186" i="12" s="1"/>
  <c r="L195" i="12"/>
  <c r="K195" i="12"/>
  <c r="L191" i="12"/>
  <c r="K191" i="12"/>
  <c r="K190" i="12" s="1"/>
  <c r="J191" i="12"/>
  <c r="J190" i="12" s="1"/>
  <c r="I191" i="12"/>
  <c r="L190" i="12"/>
  <c r="I190" i="12"/>
  <c r="L188" i="12"/>
  <c r="L187" i="12" s="1"/>
  <c r="K188" i="12"/>
  <c r="J188" i="12"/>
  <c r="I188" i="12"/>
  <c r="K187" i="12"/>
  <c r="J187" i="12"/>
  <c r="J186" i="12" s="1"/>
  <c r="I187" i="12"/>
  <c r="L180" i="12"/>
  <c r="K180" i="12"/>
  <c r="J180" i="12"/>
  <c r="J179" i="12" s="1"/>
  <c r="I180" i="12"/>
  <c r="I179" i="12" s="1"/>
  <c r="L179" i="12"/>
  <c r="K179" i="12"/>
  <c r="L175" i="12"/>
  <c r="K175" i="12"/>
  <c r="K174" i="12" s="1"/>
  <c r="K173" i="12" s="1"/>
  <c r="J175" i="12"/>
  <c r="J174" i="12" s="1"/>
  <c r="J173" i="12" s="1"/>
  <c r="I175" i="12"/>
  <c r="L174" i="12"/>
  <c r="I174" i="12"/>
  <c r="I173" i="12" s="1"/>
  <c r="L173" i="12"/>
  <c r="L171" i="12"/>
  <c r="K171" i="12"/>
  <c r="K170" i="12" s="1"/>
  <c r="K169" i="12" s="1"/>
  <c r="J171" i="12"/>
  <c r="J170" i="12" s="1"/>
  <c r="J169" i="12" s="1"/>
  <c r="I171" i="12"/>
  <c r="L170" i="12"/>
  <c r="I170" i="12"/>
  <c r="I169" i="12" s="1"/>
  <c r="L169" i="12"/>
  <c r="L168" i="12" s="1"/>
  <c r="L166" i="12"/>
  <c r="K166" i="12"/>
  <c r="K165" i="12" s="1"/>
  <c r="J166" i="12"/>
  <c r="J165" i="12" s="1"/>
  <c r="I166" i="12"/>
  <c r="I165" i="12" s="1"/>
  <c r="L165" i="12"/>
  <c r="L161" i="12"/>
  <c r="L160" i="12" s="1"/>
  <c r="L159" i="12" s="1"/>
  <c r="L158" i="12" s="1"/>
  <c r="K161" i="12"/>
  <c r="K160" i="12" s="1"/>
  <c r="J161" i="12"/>
  <c r="J160" i="12" s="1"/>
  <c r="I161" i="12"/>
  <c r="I160" i="12"/>
  <c r="L155" i="12"/>
  <c r="K155" i="12"/>
  <c r="K154" i="12" s="1"/>
  <c r="K153" i="12" s="1"/>
  <c r="J155" i="12"/>
  <c r="J154" i="12" s="1"/>
  <c r="J153" i="12" s="1"/>
  <c r="I155" i="12"/>
  <c r="I154" i="12" s="1"/>
  <c r="I153" i="12" s="1"/>
  <c r="L154" i="12"/>
  <c r="L153" i="12" s="1"/>
  <c r="L151" i="12"/>
  <c r="K151" i="12"/>
  <c r="K150" i="12" s="1"/>
  <c r="J151" i="12"/>
  <c r="J150" i="12" s="1"/>
  <c r="I151" i="12"/>
  <c r="I150" i="12" s="1"/>
  <c r="L150" i="12"/>
  <c r="L147" i="12"/>
  <c r="L146" i="12" s="1"/>
  <c r="L145" i="12" s="1"/>
  <c r="K147" i="12"/>
  <c r="K146" i="12" s="1"/>
  <c r="K145" i="12" s="1"/>
  <c r="J147" i="12"/>
  <c r="J146" i="12" s="1"/>
  <c r="J145" i="12" s="1"/>
  <c r="I147" i="12"/>
  <c r="I146" i="12"/>
  <c r="I145" i="12" s="1"/>
  <c r="L142" i="12"/>
  <c r="L141" i="12" s="1"/>
  <c r="L140" i="12" s="1"/>
  <c r="K142" i="12"/>
  <c r="K141" i="12" s="1"/>
  <c r="K140" i="12" s="1"/>
  <c r="K139" i="12" s="1"/>
  <c r="J142" i="12"/>
  <c r="J141" i="12" s="1"/>
  <c r="J140" i="12" s="1"/>
  <c r="J139" i="12" s="1"/>
  <c r="I142" i="12"/>
  <c r="I141" i="12"/>
  <c r="I140" i="12" s="1"/>
  <c r="L137" i="12"/>
  <c r="K137" i="12"/>
  <c r="K136" i="12" s="1"/>
  <c r="K135" i="12" s="1"/>
  <c r="J137" i="12"/>
  <c r="J136" i="12" s="1"/>
  <c r="J135" i="12" s="1"/>
  <c r="I137" i="12"/>
  <c r="I136" i="12" s="1"/>
  <c r="I135" i="12" s="1"/>
  <c r="L136" i="12"/>
  <c r="L135" i="12" s="1"/>
  <c r="L133" i="12"/>
  <c r="K133" i="12"/>
  <c r="K132" i="12" s="1"/>
  <c r="K131" i="12" s="1"/>
  <c r="J133" i="12"/>
  <c r="J132" i="12" s="1"/>
  <c r="J131" i="12" s="1"/>
  <c r="I133" i="12"/>
  <c r="I132" i="12" s="1"/>
  <c r="I131" i="12" s="1"/>
  <c r="L132" i="12"/>
  <c r="L131" i="12" s="1"/>
  <c r="L129" i="12"/>
  <c r="K129" i="12"/>
  <c r="K128" i="12" s="1"/>
  <c r="K127" i="12" s="1"/>
  <c r="J129" i="12"/>
  <c r="J128" i="12" s="1"/>
  <c r="J127" i="12" s="1"/>
  <c r="I129" i="12"/>
  <c r="I128" i="12" s="1"/>
  <c r="I127" i="12" s="1"/>
  <c r="L128" i="12"/>
  <c r="L127" i="12" s="1"/>
  <c r="L125" i="12"/>
  <c r="K125" i="12"/>
  <c r="K124" i="12" s="1"/>
  <c r="K123" i="12" s="1"/>
  <c r="J125" i="12"/>
  <c r="J124" i="12" s="1"/>
  <c r="J123" i="12" s="1"/>
  <c r="I125" i="12"/>
  <c r="I124" i="12" s="1"/>
  <c r="I123" i="12" s="1"/>
  <c r="L124" i="12"/>
  <c r="L123" i="12" s="1"/>
  <c r="L121" i="12"/>
  <c r="K121" i="12"/>
  <c r="K120" i="12" s="1"/>
  <c r="K119" i="12" s="1"/>
  <c r="J121" i="12"/>
  <c r="J120" i="12" s="1"/>
  <c r="J119" i="12" s="1"/>
  <c r="I121" i="12"/>
  <c r="I120" i="12" s="1"/>
  <c r="I119" i="12" s="1"/>
  <c r="L120" i="12"/>
  <c r="L119" i="12" s="1"/>
  <c r="L116" i="12"/>
  <c r="K116" i="12"/>
  <c r="K115" i="12" s="1"/>
  <c r="K114" i="12" s="1"/>
  <c r="J116" i="12"/>
  <c r="J115" i="12" s="1"/>
  <c r="J114" i="12" s="1"/>
  <c r="I116" i="12"/>
  <c r="I115" i="12" s="1"/>
  <c r="I114" i="12" s="1"/>
  <c r="L115" i="12"/>
  <c r="L114" i="12" s="1"/>
  <c r="L110" i="12"/>
  <c r="L109" i="12" s="1"/>
  <c r="K110" i="12"/>
  <c r="J110" i="12"/>
  <c r="I110" i="12"/>
  <c r="I109" i="12" s="1"/>
  <c r="K109" i="12"/>
  <c r="J109" i="12"/>
  <c r="L106" i="12"/>
  <c r="K106" i="12"/>
  <c r="K105" i="12" s="1"/>
  <c r="K104" i="12" s="1"/>
  <c r="J106" i="12"/>
  <c r="J105" i="12" s="1"/>
  <c r="J104" i="12" s="1"/>
  <c r="I106" i="12"/>
  <c r="I105" i="12" s="1"/>
  <c r="L105" i="12"/>
  <c r="L104" i="12" s="1"/>
  <c r="L101" i="12"/>
  <c r="K101" i="12"/>
  <c r="K100" i="12" s="1"/>
  <c r="K99" i="12" s="1"/>
  <c r="J101" i="12"/>
  <c r="J100" i="12" s="1"/>
  <c r="J99" i="12" s="1"/>
  <c r="I101" i="12"/>
  <c r="I100" i="12" s="1"/>
  <c r="I99" i="12" s="1"/>
  <c r="L100" i="12"/>
  <c r="L99" i="12" s="1"/>
  <c r="L96" i="12"/>
  <c r="K96" i="12"/>
  <c r="K95" i="12" s="1"/>
  <c r="K94" i="12" s="1"/>
  <c r="J96" i="12"/>
  <c r="I96" i="12"/>
  <c r="I95" i="12" s="1"/>
  <c r="I94" i="12" s="1"/>
  <c r="L95" i="12"/>
  <c r="L94" i="12" s="1"/>
  <c r="J95" i="12"/>
  <c r="J94" i="12" s="1"/>
  <c r="L89" i="12"/>
  <c r="L88" i="12" s="1"/>
  <c r="L87" i="12" s="1"/>
  <c r="L86" i="12" s="1"/>
  <c r="K89" i="12"/>
  <c r="J89" i="12"/>
  <c r="I89" i="12"/>
  <c r="I88" i="12" s="1"/>
  <c r="I87" i="12" s="1"/>
  <c r="I86" i="12" s="1"/>
  <c r="K88" i="12"/>
  <c r="K87" i="12" s="1"/>
  <c r="K86" i="12" s="1"/>
  <c r="J88" i="12"/>
  <c r="J87" i="12" s="1"/>
  <c r="J86" i="12" s="1"/>
  <c r="L84" i="12"/>
  <c r="L83" i="12" s="1"/>
  <c r="L82" i="12" s="1"/>
  <c r="K84" i="12"/>
  <c r="K83" i="12" s="1"/>
  <c r="K82" i="12" s="1"/>
  <c r="J84" i="12"/>
  <c r="J83" i="12" s="1"/>
  <c r="J82" i="12" s="1"/>
  <c r="I84" i="12"/>
  <c r="I83" i="12"/>
  <c r="I82" i="12" s="1"/>
  <c r="L78" i="12"/>
  <c r="L77" i="12" s="1"/>
  <c r="K78" i="12"/>
  <c r="K77" i="12" s="1"/>
  <c r="J78" i="12"/>
  <c r="J77" i="12" s="1"/>
  <c r="I78" i="12"/>
  <c r="I77" i="12"/>
  <c r="L73" i="12"/>
  <c r="L72" i="12" s="1"/>
  <c r="K73" i="12"/>
  <c r="J73" i="12"/>
  <c r="I73" i="12"/>
  <c r="K72" i="12"/>
  <c r="J72" i="12"/>
  <c r="I72" i="12"/>
  <c r="L68" i="12"/>
  <c r="K68" i="12"/>
  <c r="K67" i="12" s="1"/>
  <c r="K66" i="12" s="1"/>
  <c r="K65" i="12" s="1"/>
  <c r="J68" i="12"/>
  <c r="I68" i="12"/>
  <c r="I67" i="12" s="1"/>
  <c r="I66" i="12" s="1"/>
  <c r="I65" i="12" s="1"/>
  <c r="L67" i="12"/>
  <c r="J67" i="12"/>
  <c r="L49" i="12"/>
  <c r="L48" i="12" s="1"/>
  <c r="L47" i="12" s="1"/>
  <c r="L46" i="12" s="1"/>
  <c r="K49" i="12"/>
  <c r="J49" i="12"/>
  <c r="I49" i="12"/>
  <c r="I48" i="12" s="1"/>
  <c r="I47" i="12" s="1"/>
  <c r="I46" i="12" s="1"/>
  <c r="K48" i="12"/>
  <c r="K47" i="12" s="1"/>
  <c r="K46" i="12" s="1"/>
  <c r="J48" i="12"/>
  <c r="J47" i="12" s="1"/>
  <c r="J46" i="12" s="1"/>
  <c r="L44" i="12"/>
  <c r="L43" i="12" s="1"/>
  <c r="L42" i="12" s="1"/>
  <c r="K44" i="12"/>
  <c r="K43" i="12" s="1"/>
  <c r="K42" i="12" s="1"/>
  <c r="J44" i="12"/>
  <c r="J43" i="12" s="1"/>
  <c r="J42" i="12" s="1"/>
  <c r="I44" i="12"/>
  <c r="I43" i="12"/>
  <c r="I42" i="12" s="1"/>
  <c r="L40" i="12"/>
  <c r="K40" i="12"/>
  <c r="J40" i="12"/>
  <c r="I40" i="12"/>
  <c r="L38" i="12"/>
  <c r="K38" i="12"/>
  <c r="J38" i="12"/>
  <c r="I38" i="12"/>
  <c r="I37" i="12" s="1"/>
  <c r="I36" i="12" s="1"/>
  <c r="L37" i="12"/>
  <c r="L36" i="12" s="1"/>
  <c r="L35" i="12" s="1"/>
  <c r="K37" i="12"/>
  <c r="J37" i="12"/>
  <c r="K36" i="12"/>
  <c r="K35" i="12" s="1"/>
  <c r="J36" i="12"/>
  <c r="J35" i="12" s="1"/>
  <c r="I238" i="13" l="1"/>
  <c r="J139" i="13"/>
  <c r="J216" i="13"/>
  <c r="I113" i="13"/>
  <c r="I34" i="13" s="1"/>
  <c r="L104" i="13"/>
  <c r="L93" i="13" s="1"/>
  <c r="K139" i="13"/>
  <c r="I168" i="13"/>
  <c r="J186" i="13"/>
  <c r="J185" i="13" s="1"/>
  <c r="K216" i="13"/>
  <c r="L66" i="13"/>
  <c r="L65" i="13" s="1"/>
  <c r="L34" i="13" s="1"/>
  <c r="L368" i="13" s="1"/>
  <c r="J65" i="13"/>
  <c r="J34" i="13" s="1"/>
  <c r="K93" i="13"/>
  <c r="K104" i="13"/>
  <c r="I271" i="13"/>
  <c r="K185" i="13"/>
  <c r="K66" i="13"/>
  <c r="K65" i="13" s="1"/>
  <c r="K34" i="13" s="1"/>
  <c r="J271" i="13"/>
  <c r="J238" i="13" s="1"/>
  <c r="L304" i="13"/>
  <c r="L303" i="13" s="1"/>
  <c r="J93" i="13"/>
  <c r="L271" i="13"/>
  <c r="J173" i="13"/>
  <c r="J168" i="13" s="1"/>
  <c r="K271" i="13"/>
  <c r="K238" i="13" s="1"/>
  <c r="I304" i="13"/>
  <c r="I303" i="13" s="1"/>
  <c r="K113" i="13"/>
  <c r="K173" i="13"/>
  <c r="L239" i="13"/>
  <c r="L238" i="13" s="1"/>
  <c r="L184" i="13" s="1"/>
  <c r="J304" i="13"/>
  <c r="J303" i="13" s="1"/>
  <c r="K168" i="13"/>
  <c r="I139" i="13"/>
  <c r="J159" i="13"/>
  <c r="J158" i="13" s="1"/>
  <c r="I186" i="13"/>
  <c r="I185" i="13" s="1"/>
  <c r="K304" i="13"/>
  <c r="K303" i="13" s="1"/>
  <c r="I336" i="13"/>
  <c r="L66" i="12"/>
  <c r="L65" i="12" s="1"/>
  <c r="L139" i="12"/>
  <c r="K186" i="12"/>
  <c r="K185" i="12" s="1"/>
  <c r="I185" i="12"/>
  <c r="L113" i="12"/>
  <c r="I216" i="12"/>
  <c r="L336" i="12"/>
  <c r="I113" i="12"/>
  <c r="I168" i="12"/>
  <c r="K303" i="12"/>
  <c r="I35" i="12"/>
  <c r="J93" i="12"/>
  <c r="I104" i="12"/>
  <c r="I93" i="12" s="1"/>
  <c r="J113" i="12"/>
  <c r="I159" i="12"/>
  <c r="I158" i="12" s="1"/>
  <c r="L186" i="12"/>
  <c r="L185" i="12" s="1"/>
  <c r="I239" i="12"/>
  <c r="L93" i="12"/>
  <c r="K113" i="12"/>
  <c r="J216" i="12"/>
  <c r="J185" i="12" s="1"/>
  <c r="J184" i="12" s="1"/>
  <c r="L34" i="12"/>
  <c r="J66" i="12"/>
  <c r="J65" i="12" s="1"/>
  <c r="J34" i="12" s="1"/>
  <c r="J368" i="12" s="1"/>
  <c r="J159" i="12"/>
  <c r="J158" i="12" s="1"/>
  <c r="J168" i="12"/>
  <c r="J239" i="12"/>
  <c r="J238" i="12" s="1"/>
  <c r="K159" i="12"/>
  <c r="K158" i="12" s="1"/>
  <c r="K34" i="12" s="1"/>
  <c r="K168" i="12"/>
  <c r="K239" i="12"/>
  <c r="K238" i="12" s="1"/>
  <c r="L271" i="12"/>
  <c r="K93" i="12"/>
  <c r="I139" i="12"/>
  <c r="L239" i="12"/>
  <c r="L238" i="12" s="1"/>
  <c r="I271" i="12"/>
  <c r="L304" i="12"/>
  <c r="L365" i="11"/>
  <c r="K365" i="11"/>
  <c r="J365" i="11"/>
  <c r="I365" i="11"/>
  <c r="L364" i="11"/>
  <c r="K364" i="11"/>
  <c r="J364" i="11"/>
  <c r="I364" i="11"/>
  <c r="L362" i="11"/>
  <c r="L361" i="11" s="1"/>
  <c r="K362" i="11"/>
  <c r="K361" i="11" s="1"/>
  <c r="J362" i="11"/>
  <c r="I362" i="11"/>
  <c r="J361" i="11"/>
  <c r="I361" i="11"/>
  <c r="L359" i="11"/>
  <c r="L358" i="11" s="1"/>
  <c r="K359" i="11"/>
  <c r="K358" i="11" s="1"/>
  <c r="J359" i="11"/>
  <c r="J358" i="11" s="1"/>
  <c r="I359" i="11"/>
  <c r="I358" i="11" s="1"/>
  <c r="L355" i="11"/>
  <c r="K355" i="11"/>
  <c r="J355" i="11"/>
  <c r="I355" i="11"/>
  <c r="L354" i="11"/>
  <c r="K354" i="11"/>
  <c r="J354" i="11"/>
  <c r="I354" i="11"/>
  <c r="L351" i="11"/>
  <c r="L350" i="11" s="1"/>
  <c r="K351" i="11"/>
  <c r="K350" i="11" s="1"/>
  <c r="J351" i="11"/>
  <c r="I351" i="11"/>
  <c r="J350" i="11"/>
  <c r="I350" i="11"/>
  <c r="L347" i="11"/>
  <c r="L346" i="11" s="1"/>
  <c r="K347" i="11"/>
  <c r="K346" i="11" s="1"/>
  <c r="J347" i="11"/>
  <c r="J346" i="11" s="1"/>
  <c r="J336" i="11" s="1"/>
  <c r="I347" i="11"/>
  <c r="I346" i="11" s="1"/>
  <c r="I336" i="11" s="1"/>
  <c r="L343" i="11"/>
  <c r="K343" i="11"/>
  <c r="J343" i="11"/>
  <c r="I343" i="11"/>
  <c r="L340" i="11"/>
  <c r="K340" i="11"/>
  <c r="J340" i="11"/>
  <c r="I340" i="11"/>
  <c r="L338" i="11"/>
  <c r="L337" i="11" s="1"/>
  <c r="K338" i="11"/>
  <c r="K337" i="11" s="1"/>
  <c r="K336" i="11" s="1"/>
  <c r="J338" i="11"/>
  <c r="I338" i="11"/>
  <c r="J337" i="11"/>
  <c r="I337" i="11"/>
  <c r="L333" i="11"/>
  <c r="L332" i="11" s="1"/>
  <c r="K333" i="11"/>
  <c r="K332" i="11" s="1"/>
  <c r="J333" i="11"/>
  <c r="I333" i="11"/>
  <c r="J332" i="11"/>
  <c r="I332" i="11"/>
  <c r="L330" i="11"/>
  <c r="L329" i="11" s="1"/>
  <c r="K330" i="11"/>
  <c r="K329" i="11" s="1"/>
  <c r="J330" i="11"/>
  <c r="J329" i="11" s="1"/>
  <c r="I330" i="11"/>
  <c r="I329" i="11" s="1"/>
  <c r="L327" i="11"/>
  <c r="K327" i="11"/>
  <c r="J327" i="11"/>
  <c r="I327" i="11"/>
  <c r="L326" i="11"/>
  <c r="K326" i="11"/>
  <c r="J326" i="11"/>
  <c r="I326" i="11"/>
  <c r="L323" i="11"/>
  <c r="L322" i="11" s="1"/>
  <c r="K323" i="11"/>
  <c r="K322" i="11" s="1"/>
  <c r="J323" i="11"/>
  <c r="I323" i="11"/>
  <c r="J322" i="11"/>
  <c r="I322" i="11"/>
  <c r="L319" i="11"/>
  <c r="L318" i="11" s="1"/>
  <c r="K319" i="11"/>
  <c r="K318" i="11" s="1"/>
  <c r="J319" i="11"/>
  <c r="J318" i="11" s="1"/>
  <c r="I319" i="11"/>
  <c r="I318" i="11" s="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08" i="11"/>
  <c r="K308" i="11"/>
  <c r="J308" i="11"/>
  <c r="I308" i="11"/>
  <c r="L306" i="11"/>
  <c r="L305" i="11" s="1"/>
  <c r="L304" i="11" s="1"/>
  <c r="K306" i="11"/>
  <c r="K305" i="11" s="1"/>
  <c r="J306" i="11"/>
  <c r="J305" i="11" s="1"/>
  <c r="I306" i="11"/>
  <c r="I305" i="11" s="1"/>
  <c r="I304" i="11" s="1"/>
  <c r="I303" i="11" s="1"/>
  <c r="L300" i="11"/>
  <c r="L299" i="11" s="1"/>
  <c r="K300" i="11"/>
  <c r="K299" i="11" s="1"/>
  <c r="J300" i="11"/>
  <c r="I300" i="11"/>
  <c r="J299" i="11"/>
  <c r="I299" i="11"/>
  <c r="L297" i="11"/>
  <c r="L296" i="11" s="1"/>
  <c r="K297" i="11"/>
  <c r="K296" i="11" s="1"/>
  <c r="J297" i="11"/>
  <c r="J296" i="11" s="1"/>
  <c r="I297" i="11"/>
  <c r="I296" i="11" s="1"/>
  <c r="L294" i="11"/>
  <c r="K294" i="11"/>
  <c r="J294" i="11"/>
  <c r="I294" i="11"/>
  <c r="L293" i="11"/>
  <c r="K293" i="11"/>
  <c r="J293" i="11"/>
  <c r="I293" i="11"/>
  <c r="L290" i="11"/>
  <c r="L289" i="11" s="1"/>
  <c r="K290" i="11"/>
  <c r="K289" i="11" s="1"/>
  <c r="J290" i="11"/>
  <c r="I290" i="11"/>
  <c r="J289" i="11"/>
  <c r="I289" i="11"/>
  <c r="L286" i="11"/>
  <c r="L285" i="11" s="1"/>
  <c r="K286" i="11"/>
  <c r="K285" i="11" s="1"/>
  <c r="J286" i="11"/>
  <c r="J285" i="11" s="1"/>
  <c r="I286" i="11"/>
  <c r="I285" i="11" s="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L271" i="11" s="1"/>
  <c r="K273" i="11"/>
  <c r="K272" i="11" s="1"/>
  <c r="J273" i="11"/>
  <c r="J272" i="11" s="1"/>
  <c r="I273" i="11"/>
  <c r="I272" i="11" s="1"/>
  <c r="I271" i="11" s="1"/>
  <c r="L268" i="11"/>
  <c r="L267" i="11" s="1"/>
  <c r="K268" i="11"/>
  <c r="K267" i="11" s="1"/>
  <c r="J268" i="11"/>
  <c r="J267" i="11" s="1"/>
  <c r="I268" i="11"/>
  <c r="I267" i="11" s="1"/>
  <c r="L265" i="11"/>
  <c r="K265" i="11"/>
  <c r="J265" i="11"/>
  <c r="I265" i="11"/>
  <c r="L264" i="11"/>
  <c r="K264" i="11"/>
  <c r="J264" i="11"/>
  <c r="I264" i="11"/>
  <c r="L262" i="11"/>
  <c r="K262" i="11"/>
  <c r="K261" i="11" s="1"/>
  <c r="J262" i="11"/>
  <c r="I262" i="11"/>
  <c r="L261" i="11"/>
  <c r="J261" i="11"/>
  <c r="I261" i="11"/>
  <c r="L258" i="11"/>
  <c r="L257" i="11" s="1"/>
  <c r="K258" i="11"/>
  <c r="K257" i="11" s="1"/>
  <c r="J258" i="11"/>
  <c r="J257" i="11" s="1"/>
  <c r="I258" i="11"/>
  <c r="I257" i="11" s="1"/>
  <c r="L254" i="11"/>
  <c r="K254" i="11"/>
  <c r="J254" i="11"/>
  <c r="I254" i="11"/>
  <c r="L253" i="11"/>
  <c r="K253" i="11"/>
  <c r="J253" i="11"/>
  <c r="I253" i="11"/>
  <c r="L250" i="11"/>
  <c r="K250" i="11"/>
  <c r="K249" i="11" s="1"/>
  <c r="J250" i="11"/>
  <c r="I250" i="11"/>
  <c r="L249" i="11"/>
  <c r="J249" i="11"/>
  <c r="I249" i="11"/>
  <c r="L246" i="11"/>
  <c r="K246" i="11"/>
  <c r="J246" i="11"/>
  <c r="I246" i="11"/>
  <c r="L243" i="11"/>
  <c r="K243" i="11"/>
  <c r="J243" i="11"/>
  <c r="I243" i="11"/>
  <c r="L241" i="11"/>
  <c r="K241" i="11"/>
  <c r="J241" i="11"/>
  <c r="I241" i="11"/>
  <c r="L240" i="11"/>
  <c r="K240" i="11"/>
  <c r="J240" i="11"/>
  <c r="I240" i="1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 s="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 s="1"/>
  <c r="I228" i="11" s="1"/>
  <c r="L221" i="11"/>
  <c r="L220" i="11" s="1"/>
  <c r="K221" i="11"/>
  <c r="K220" i="11" s="1"/>
  <c r="J221" i="11"/>
  <c r="J220" i="11" s="1"/>
  <c r="I221" i="11"/>
  <c r="I220" i="11" s="1"/>
  <c r="L218" i="11"/>
  <c r="K218" i="11"/>
  <c r="J218" i="11"/>
  <c r="I218" i="11"/>
  <c r="L217" i="11"/>
  <c r="K217" i="11"/>
  <c r="K216" i="11" s="1"/>
  <c r="J217" i="11"/>
  <c r="I217" i="11"/>
  <c r="I216" i="11" s="1"/>
  <c r="L211" i="11"/>
  <c r="K211" i="11"/>
  <c r="J211" i="11"/>
  <c r="I211" i="11"/>
  <c r="L210" i="11"/>
  <c r="L209" i="11" s="1"/>
  <c r="K210" i="11"/>
  <c r="K209" i="11" s="1"/>
  <c r="J210" i="11"/>
  <c r="J209" i="11" s="1"/>
  <c r="I210" i="11"/>
  <c r="I209" i="11" s="1"/>
  <c r="L207" i="11"/>
  <c r="K207" i="11"/>
  <c r="J207" i="11"/>
  <c r="I207" i="11"/>
  <c r="L206" i="11"/>
  <c r="K206" i="11"/>
  <c r="J206" i="11"/>
  <c r="I206" i="11"/>
  <c r="L202" i="11"/>
  <c r="K202" i="11"/>
  <c r="K201" i="11" s="1"/>
  <c r="J202" i="11"/>
  <c r="I202" i="11"/>
  <c r="L201" i="11"/>
  <c r="J201" i="11"/>
  <c r="I201" i="11"/>
  <c r="L196" i="11"/>
  <c r="L195" i="11" s="1"/>
  <c r="L186" i="11" s="1"/>
  <c r="K196" i="11"/>
  <c r="K195" i="11" s="1"/>
  <c r="J196" i="11"/>
  <c r="J195" i="11" s="1"/>
  <c r="I196" i="11"/>
  <c r="I195" i="11" s="1"/>
  <c r="I186" i="11" s="1"/>
  <c r="L191" i="11"/>
  <c r="K191" i="11"/>
  <c r="J191" i="11"/>
  <c r="I191" i="11"/>
  <c r="L190" i="11"/>
  <c r="K190" i="11"/>
  <c r="J190" i="11"/>
  <c r="J186" i="11" s="1"/>
  <c r="I190" i="11"/>
  <c r="L188" i="11"/>
  <c r="K188" i="11"/>
  <c r="K187" i="11" s="1"/>
  <c r="J188" i="11"/>
  <c r="I188" i="11"/>
  <c r="L187" i="11"/>
  <c r="J187" i="11"/>
  <c r="I187" i="11"/>
  <c r="L180" i="11"/>
  <c r="L179" i="11" s="1"/>
  <c r="K180" i="11"/>
  <c r="K179" i="11" s="1"/>
  <c r="J180" i="11"/>
  <c r="J179" i="11" s="1"/>
  <c r="I180" i="11"/>
  <c r="I179" i="11" s="1"/>
  <c r="L175" i="11"/>
  <c r="K175" i="11"/>
  <c r="J175" i="11"/>
  <c r="I175" i="11"/>
  <c r="L174" i="11"/>
  <c r="K174" i="11"/>
  <c r="J174" i="11"/>
  <c r="J173" i="11" s="1"/>
  <c r="I174" i="11"/>
  <c r="I173" i="11" s="1"/>
  <c r="L171" i="11"/>
  <c r="K171" i="11"/>
  <c r="J171" i="11"/>
  <c r="I171" i="11"/>
  <c r="L170" i="11"/>
  <c r="L169" i="11" s="1"/>
  <c r="K170" i="11"/>
  <c r="K169" i="11" s="1"/>
  <c r="J170" i="11"/>
  <c r="J169" i="11" s="1"/>
  <c r="I170" i="11"/>
  <c r="I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J161" i="11"/>
  <c r="I161" i="11"/>
  <c r="L160" i="11"/>
  <c r="K160" i="11"/>
  <c r="K159" i="11" s="1"/>
  <c r="K158" i="11" s="1"/>
  <c r="J160" i="11"/>
  <c r="I160" i="1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J147" i="11"/>
  <c r="I147" i="11"/>
  <c r="L146" i="11"/>
  <c r="L145" i="11" s="1"/>
  <c r="K146" i="11"/>
  <c r="K145" i="11" s="1"/>
  <c r="J146" i="11"/>
  <c r="J145" i="11" s="1"/>
  <c r="I146" i="11"/>
  <c r="I145" i="11" s="1"/>
  <c r="L142" i="11"/>
  <c r="K142" i="11"/>
  <c r="J142" i="11"/>
  <c r="I142" i="11"/>
  <c r="L141" i="11"/>
  <c r="L140" i="11" s="1"/>
  <c r="K141" i="11"/>
  <c r="K140" i="11" s="1"/>
  <c r="K139" i="11" s="1"/>
  <c r="J141" i="11"/>
  <c r="J140" i="11" s="1"/>
  <c r="I141" i="11"/>
  <c r="I140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K116" i="11"/>
  <c r="K115" i="11" s="1"/>
  <c r="K114" i="11" s="1"/>
  <c r="K113" i="11" s="1"/>
  <c r="J116" i="11"/>
  <c r="J115" i="11" s="1"/>
  <c r="J114" i="11" s="1"/>
  <c r="I116" i="11"/>
  <c r="I115" i="11" s="1"/>
  <c r="I114" i="11" s="1"/>
  <c r="L110" i="11"/>
  <c r="K110" i="11"/>
  <c r="K109" i="11" s="1"/>
  <c r="J110" i="11"/>
  <c r="I110" i="11"/>
  <c r="L109" i="11"/>
  <c r="J109" i="11"/>
  <c r="I109" i="11"/>
  <c r="L106" i="11"/>
  <c r="L105" i="11" s="1"/>
  <c r="L104" i="11" s="1"/>
  <c r="K106" i="11"/>
  <c r="K105" i="11" s="1"/>
  <c r="J106" i="11"/>
  <c r="J105" i="11" s="1"/>
  <c r="J104" i="11" s="1"/>
  <c r="I106" i="11"/>
  <c r="I105" i="11" s="1"/>
  <c r="I104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L93" i="11" s="1"/>
  <c r="K96" i="11"/>
  <c r="K95" i="11" s="1"/>
  <c r="K94" i="11" s="1"/>
  <c r="J96" i="11"/>
  <c r="J95" i="11" s="1"/>
  <c r="J94" i="11" s="1"/>
  <c r="I96" i="11"/>
  <c r="I95" i="11" s="1"/>
  <c r="I94" i="11" s="1"/>
  <c r="L89" i="11"/>
  <c r="K89" i="11"/>
  <c r="K88" i="11" s="1"/>
  <c r="K87" i="11" s="1"/>
  <c r="K86" i="11" s="1"/>
  <c r="J89" i="11"/>
  <c r="I89" i="11"/>
  <c r="L88" i="11"/>
  <c r="J88" i="11"/>
  <c r="I88" i="11"/>
  <c r="L87" i="11"/>
  <c r="L86" i="11" s="1"/>
  <c r="J87" i="11"/>
  <c r="J86" i="11" s="1"/>
  <c r="I87" i="11"/>
  <c r="I86" i="11" s="1"/>
  <c r="L84" i="11"/>
  <c r="K84" i="11"/>
  <c r="J84" i="11"/>
  <c r="I84" i="11"/>
  <c r="L83" i="11"/>
  <c r="L82" i="11" s="1"/>
  <c r="K83" i="11"/>
  <c r="K82" i="11" s="1"/>
  <c r="J83" i="11"/>
  <c r="J82" i="11" s="1"/>
  <c r="I83" i="11"/>
  <c r="I82" i="11" s="1"/>
  <c r="L78" i="11"/>
  <c r="K78" i="11"/>
  <c r="J78" i="11"/>
  <c r="I78" i="11"/>
  <c r="L77" i="11"/>
  <c r="K77" i="11"/>
  <c r="J77" i="11"/>
  <c r="I77" i="11"/>
  <c r="L73" i="11"/>
  <c r="K73" i="11"/>
  <c r="K72" i="11" s="1"/>
  <c r="J73" i="11"/>
  <c r="I73" i="11"/>
  <c r="L72" i="11"/>
  <c r="J72" i="11"/>
  <c r="I72" i="11"/>
  <c r="L68" i="11"/>
  <c r="L67" i="11" s="1"/>
  <c r="L66" i="11" s="1"/>
  <c r="L65" i="11" s="1"/>
  <c r="K68" i="11"/>
  <c r="K67" i="11" s="1"/>
  <c r="J68" i="11"/>
  <c r="J67" i="11" s="1"/>
  <c r="J66" i="11" s="1"/>
  <c r="I68" i="11"/>
  <c r="I67" i="11" s="1"/>
  <c r="I66" i="11" s="1"/>
  <c r="I65" i="11" s="1"/>
  <c r="L49" i="11"/>
  <c r="K49" i="11"/>
  <c r="K48" i="11" s="1"/>
  <c r="K47" i="11" s="1"/>
  <c r="K46" i="11" s="1"/>
  <c r="J49" i="11"/>
  <c r="I49" i="11"/>
  <c r="I48" i="11" s="1"/>
  <c r="I47" i="11" s="1"/>
  <c r="I46" i="11" s="1"/>
  <c r="L48" i="11"/>
  <c r="J48" i="11"/>
  <c r="L47" i="11"/>
  <c r="L46" i="11" s="1"/>
  <c r="J47" i="11"/>
  <c r="J46" i="11" s="1"/>
  <c r="L44" i="11"/>
  <c r="K44" i="11"/>
  <c r="J44" i="11"/>
  <c r="I44" i="11"/>
  <c r="L43" i="11"/>
  <c r="L42" i="11" s="1"/>
  <c r="K43" i="11"/>
  <c r="K42" i="11" s="1"/>
  <c r="J43" i="11"/>
  <c r="J42" i="11" s="1"/>
  <c r="I43" i="11"/>
  <c r="I42" i="11" s="1"/>
  <c r="L40" i="11"/>
  <c r="K40" i="11"/>
  <c r="J40" i="11"/>
  <c r="I40" i="11"/>
  <c r="L38" i="11"/>
  <c r="L37" i="11" s="1"/>
  <c r="L36" i="11" s="1"/>
  <c r="L35" i="11" s="1"/>
  <c r="K38" i="11"/>
  <c r="K37" i="11" s="1"/>
  <c r="K36" i="11" s="1"/>
  <c r="J38" i="11"/>
  <c r="J37" i="11" s="1"/>
  <c r="J36" i="11" s="1"/>
  <c r="I38" i="11"/>
  <c r="I37" i="11" s="1"/>
  <c r="I36" i="11" s="1"/>
  <c r="I35" i="11" s="1"/>
  <c r="L365" i="9"/>
  <c r="K365" i="9"/>
  <c r="J365" i="9"/>
  <c r="I365" i="9"/>
  <c r="I364" i="9" s="1"/>
  <c r="L364" i="9"/>
  <c r="K364" i="9"/>
  <c r="J364" i="9"/>
  <c r="L362" i="9"/>
  <c r="L361" i="9" s="1"/>
  <c r="K362" i="9"/>
  <c r="K361" i="9" s="1"/>
  <c r="J362" i="9"/>
  <c r="J361" i="9" s="1"/>
  <c r="I362" i="9"/>
  <c r="I361" i="9"/>
  <c r="L359" i="9"/>
  <c r="L358" i="9" s="1"/>
  <c r="K359" i="9"/>
  <c r="J359" i="9"/>
  <c r="J358" i="9" s="1"/>
  <c r="I359" i="9"/>
  <c r="I358" i="9" s="1"/>
  <c r="K358" i="9"/>
  <c r="L355" i="9"/>
  <c r="K355" i="9"/>
  <c r="J355" i="9"/>
  <c r="I355" i="9"/>
  <c r="I354" i="9" s="1"/>
  <c r="L354" i="9"/>
  <c r="K354" i="9"/>
  <c r="J354" i="9"/>
  <c r="L351" i="9"/>
  <c r="L350" i="9" s="1"/>
  <c r="K351" i="9"/>
  <c r="K350" i="9" s="1"/>
  <c r="J351" i="9"/>
  <c r="J350" i="9" s="1"/>
  <c r="I351" i="9"/>
  <c r="I350" i="9"/>
  <c r="L347" i="9"/>
  <c r="L346" i="9" s="1"/>
  <c r="K347" i="9"/>
  <c r="J347" i="9"/>
  <c r="J346" i="9" s="1"/>
  <c r="I347" i="9"/>
  <c r="I346" i="9" s="1"/>
  <c r="K346" i="9"/>
  <c r="L343" i="9"/>
  <c r="K343" i="9"/>
  <c r="J343" i="9"/>
  <c r="I343" i="9"/>
  <c r="L340" i="9"/>
  <c r="K340" i="9"/>
  <c r="J340" i="9"/>
  <c r="I340" i="9"/>
  <c r="L338" i="9"/>
  <c r="L337" i="9" s="1"/>
  <c r="K338" i="9"/>
  <c r="K337" i="9" s="1"/>
  <c r="J338" i="9"/>
  <c r="J337" i="9" s="1"/>
  <c r="I338" i="9"/>
  <c r="I337" i="9"/>
  <c r="I336" i="9" s="1"/>
  <c r="L333" i="9"/>
  <c r="L332" i="9" s="1"/>
  <c r="K333" i="9"/>
  <c r="K332" i="9" s="1"/>
  <c r="J333" i="9"/>
  <c r="J332" i="9" s="1"/>
  <c r="I333" i="9"/>
  <c r="I332" i="9"/>
  <c r="L330" i="9"/>
  <c r="L329" i="9" s="1"/>
  <c r="K330" i="9"/>
  <c r="J330" i="9"/>
  <c r="J329" i="9" s="1"/>
  <c r="I330" i="9"/>
  <c r="I329" i="9" s="1"/>
  <c r="K329" i="9"/>
  <c r="L327" i="9"/>
  <c r="K327" i="9"/>
  <c r="J327" i="9"/>
  <c r="I327" i="9"/>
  <c r="I326" i="9" s="1"/>
  <c r="L326" i="9"/>
  <c r="K326" i="9"/>
  <c r="J326" i="9"/>
  <c r="L323" i="9"/>
  <c r="L322" i="9" s="1"/>
  <c r="K323" i="9"/>
  <c r="K322" i="9" s="1"/>
  <c r="J323" i="9"/>
  <c r="J322" i="9" s="1"/>
  <c r="I323" i="9"/>
  <c r="I322" i="9"/>
  <c r="L319" i="9"/>
  <c r="L318" i="9" s="1"/>
  <c r="K319" i="9"/>
  <c r="J319" i="9"/>
  <c r="J318" i="9" s="1"/>
  <c r="I319" i="9"/>
  <c r="I318" i="9" s="1"/>
  <c r="K318" i="9"/>
  <c r="L315" i="9"/>
  <c r="K315" i="9"/>
  <c r="J315" i="9"/>
  <c r="I315" i="9"/>
  <c r="I314" i="9" s="1"/>
  <c r="L314" i="9"/>
  <c r="K314" i="9"/>
  <c r="J314" i="9"/>
  <c r="L311" i="9"/>
  <c r="K311" i="9"/>
  <c r="J311" i="9"/>
  <c r="I311" i="9"/>
  <c r="L308" i="9"/>
  <c r="K308" i="9"/>
  <c r="J308" i="9"/>
  <c r="I308" i="9"/>
  <c r="L306" i="9"/>
  <c r="L305" i="9" s="1"/>
  <c r="K306" i="9"/>
  <c r="J306" i="9"/>
  <c r="J305" i="9" s="1"/>
  <c r="J304" i="9" s="1"/>
  <c r="I306" i="9"/>
  <c r="I305" i="9" s="1"/>
  <c r="I304" i="9" s="1"/>
  <c r="K305" i="9"/>
  <c r="K304" i="9" s="1"/>
  <c r="L300" i="9"/>
  <c r="L299" i="9" s="1"/>
  <c r="K300" i="9"/>
  <c r="K299" i="9" s="1"/>
  <c r="J300" i="9"/>
  <c r="J299" i="9" s="1"/>
  <c r="I300" i="9"/>
  <c r="I299" i="9"/>
  <c r="L297" i="9"/>
  <c r="L296" i="9" s="1"/>
  <c r="K297" i="9"/>
  <c r="J297" i="9"/>
  <c r="J296" i="9" s="1"/>
  <c r="I297" i="9"/>
  <c r="I296" i="9" s="1"/>
  <c r="K296" i="9"/>
  <c r="L294" i="9"/>
  <c r="K294" i="9"/>
  <c r="J294" i="9"/>
  <c r="I294" i="9"/>
  <c r="I293" i="9" s="1"/>
  <c r="L293" i="9"/>
  <c r="K293" i="9"/>
  <c r="J293" i="9"/>
  <c r="L290" i="9"/>
  <c r="L289" i="9" s="1"/>
  <c r="K290" i="9"/>
  <c r="K289" i="9" s="1"/>
  <c r="J290" i="9"/>
  <c r="J289" i="9" s="1"/>
  <c r="I290" i="9"/>
  <c r="I289" i="9"/>
  <c r="L286" i="9"/>
  <c r="L285" i="9" s="1"/>
  <c r="K286" i="9"/>
  <c r="J286" i="9"/>
  <c r="J285" i="9" s="1"/>
  <c r="I286" i="9"/>
  <c r="I285" i="9" s="1"/>
  <c r="K285" i="9"/>
  <c r="L282" i="9"/>
  <c r="K282" i="9"/>
  <c r="J282" i="9"/>
  <c r="I282" i="9"/>
  <c r="I281" i="9" s="1"/>
  <c r="L281" i="9"/>
  <c r="K281" i="9"/>
  <c r="J281" i="9"/>
  <c r="L278" i="9"/>
  <c r="K278" i="9"/>
  <c r="J278" i="9"/>
  <c r="I278" i="9"/>
  <c r="L275" i="9"/>
  <c r="K275" i="9"/>
  <c r="J275" i="9"/>
  <c r="I275" i="9"/>
  <c r="L273" i="9"/>
  <c r="L272" i="9" s="1"/>
  <c r="K273" i="9"/>
  <c r="J273" i="9"/>
  <c r="J272" i="9" s="1"/>
  <c r="I273" i="9"/>
  <c r="I272" i="9" s="1"/>
  <c r="I271" i="9" s="1"/>
  <c r="K272" i="9"/>
  <c r="K271" i="9" s="1"/>
  <c r="L268" i="9"/>
  <c r="L267" i="9" s="1"/>
  <c r="K268" i="9"/>
  <c r="J268" i="9"/>
  <c r="J267" i="9" s="1"/>
  <c r="I268" i="9"/>
  <c r="I267" i="9" s="1"/>
  <c r="K267" i="9"/>
  <c r="L265" i="9"/>
  <c r="K265" i="9"/>
  <c r="J265" i="9"/>
  <c r="I265" i="9"/>
  <c r="I264" i="9" s="1"/>
  <c r="L264" i="9"/>
  <c r="K264" i="9"/>
  <c r="J264" i="9"/>
  <c r="L262" i="9"/>
  <c r="L261" i="9" s="1"/>
  <c r="K262" i="9"/>
  <c r="K261" i="9" s="1"/>
  <c r="J262" i="9"/>
  <c r="J261" i="9" s="1"/>
  <c r="I262" i="9"/>
  <c r="I261" i="9"/>
  <c r="L258" i="9"/>
  <c r="L257" i="9" s="1"/>
  <c r="K258" i="9"/>
  <c r="J258" i="9"/>
  <c r="J257" i="9" s="1"/>
  <c r="I258" i="9"/>
  <c r="K257" i="9"/>
  <c r="I257" i="9"/>
  <c r="L254" i="9"/>
  <c r="K254" i="9"/>
  <c r="K253" i="9" s="1"/>
  <c r="J254" i="9"/>
  <c r="I254" i="9"/>
  <c r="I253" i="9" s="1"/>
  <c r="L253" i="9"/>
  <c r="J253" i="9"/>
  <c r="L250" i="9"/>
  <c r="L249" i="9" s="1"/>
  <c r="K250" i="9"/>
  <c r="K249" i="9" s="1"/>
  <c r="J250" i="9"/>
  <c r="J249" i="9" s="1"/>
  <c r="I250" i="9"/>
  <c r="I249" i="9"/>
  <c r="L246" i="9"/>
  <c r="K246" i="9"/>
  <c r="J246" i="9"/>
  <c r="I246" i="9"/>
  <c r="L243" i="9"/>
  <c r="K243" i="9"/>
  <c r="J243" i="9"/>
  <c r="I243" i="9"/>
  <c r="L241" i="9"/>
  <c r="K241" i="9"/>
  <c r="K240" i="9" s="1"/>
  <c r="J241" i="9"/>
  <c r="I241" i="9"/>
  <c r="I240" i="9" s="1"/>
  <c r="L240" i="9"/>
  <c r="J240" i="9"/>
  <c r="J239" i="9" s="1"/>
  <c r="L234" i="9"/>
  <c r="L233" i="9" s="1"/>
  <c r="L232" i="9" s="1"/>
  <c r="K234" i="9"/>
  <c r="J234" i="9"/>
  <c r="J233" i="9" s="1"/>
  <c r="J232" i="9" s="1"/>
  <c r="I234" i="9"/>
  <c r="K233" i="9"/>
  <c r="K232" i="9" s="1"/>
  <c r="I233" i="9"/>
  <c r="I232" i="9"/>
  <c r="L230" i="9"/>
  <c r="L229" i="9" s="1"/>
  <c r="L228" i="9" s="1"/>
  <c r="K230" i="9"/>
  <c r="J230" i="9"/>
  <c r="J229" i="9" s="1"/>
  <c r="J228" i="9" s="1"/>
  <c r="I230" i="9"/>
  <c r="K229" i="9"/>
  <c r="K228" i="9" s="1"/>
  <c r="I229" i="9"/>
  <c r="I228" i="9"/>
  <c r="L221" i="9"/>
  <c r="L220" i="9" s="1"/>
  <c r="K221" i="9"/>
  <c r="J221" i="9"/>
  <c r="J220" i="9" s="1"/>
  <c r="I221" i="9"/>
  <c r="I220" i="9" s="1"/>
  <c r="K220" i="9"/>
  <c r="L218" i="9"/>
  <c r="K218" i="9"/>
  <c r="J218" i="9"/>
  <c r="I218" i="9"/>
  <c r="I217" i="9" s="1"/>
  <c r="I216" i="9" s="1"/>
  <c r="L217" i="9"/>
  <c r="L216" i="9" s="1"/>
  <c r="K217" i="9"/>
  <c r="J217" i="9"/>
  <c r="J216" i="9" s="1"/>
  <c r="K216" i="9"/>
  <c r="L211" i="9"/>
  <c r="K211" i="9"/>
  <c r="K210" i="9" s="1"/>
  <c r="K209" i="9" s="1"/>
  <c r="J211" i="9"/>
  <c r="I211" i="9"/>
  <c r="I210" i="9" s="1"/>
  <c r="I209" i="9" s="1"/>
  <c r="L210" i="9"/>
  <c r="L209" i="9" s="1"/>
  <c r="J210" i="9"/>
  <c r="J209" i="9" s="1"/>
  <c r="L207" i="9"/>
  <c r="K207" i="9"/>
  <c r="K206" i="9" s="1"/>
  <c r="J207" i="9"/>
  <c r="I207" i="9"/>
  <c r="I206" i="9" s="1"/>
  <c r="L206" i="9"/>
  <c r="J206" i="9"/>
  <c r="L202" i="9"/>
  <c r="L201" i="9" s="1"/>
  <c r="K202" i="9"/>
  <c r="K201" i="9" s="1"/>
  <c r="J202" i="9"/>
  <c r="J201" i="9" s="1"/>
  <c r="I202" i="9"/>
  <c r="I201" i="9"/>
  <c r="L196" i="9"/>
  <c r="L195" i="9" s="1"/>
  <c r="K196" i="9"/>
  <c r="J196" i="9"/>
  <c r="J195" i="9" s="1"/>
  <c r="I196" i="9"/>
  <c r="I195" i="9" s="1"/>
  <c r="K195" i="9"/>
  <c r="L191" i="9"/>
  <c r="K191" i="9"/>
  <c r="K190" i="9" s="1"/>
  <c r="J191" i="9"/>
  <c r="I191" i="9"/>
  <c r="I190" i="9" s="1"/>
  <c r="L190" i="9"/>
  <c r="J190" i="9"/>
  <c r="L188" i="9"/>
  <c r="L187" i="9" s="1"/>
  <c r="L186" i="9" s="1"/>
  <c r="K188" i="9"/>
  <c r="K187" i="9" s="1"/>
  <c r="J188" i="9"/>
  <c r="J187" i="9" s="1"/>
  <c r="I188" i="9"/>
  <c r="I187" i="9"/>
  <c r="L180" i="9"/>
  <c r="L179" i="9" s="1"/>
  <c r="K180" i="9"/>
  <c r="J180" i="9"/>
  <c r="J179" i="9" s="1"/>
  <c r="I180" i="9"/>
  <c r="K179" i="9"/>
  <c r="I179" i="9"/>
  <c r="L175" i="9"/>
  <c r="K175" i="9"/>
  <c r="K174" i="9" s="1"/>
  <c r="K173" i="9" s="1"/>
  <c r="J175" i="9"/>
  <c r="I175" i="9"/>
  <c r="I174" i="9" s="1"/>
  <c r="I173" i="9" s="1"/>
  <c r="L174" i="9"/>
  <c r="J174" i="9"/>
  <c r="J173" i="9" s="1"/>
  <c r="L171" i="9"/>
  <c r="K171" i="9"/>
  <c r="K170" i="9" s="1"/>
  <c r="K169" i="9" s="1"/>
  <c r="K168" i="9" s="1"/>
  <c r="J171" i="9"/>
  <c r="I171" i="9"/>
  <c r="I170" i="9" s="1"/>
  <c r="I169" i="9" s="1"/>
  <c r="L170" i="9"/>
  <c r="L169" i="9" s="1"/>
  <c r="J170" i="9"/>
  <c r="J169" i="9" s="1"/>
  <c r="L166" i="9"/>
  <c r="L165" i="9" s="1"/>
  <c r="K166" i="9"/>
  <c r="J166" i="9"/>
  <c r="J165" i="9" s="1"/>
  <c r="I166" i="9"/>
  <c r="K165" i="9"/>
  <c r="I165" i="9"/>
  <c r="L161" i="9"/>
  <c r="K161" i="9"/>
  <c r="K160" i="9" s="1"/>
  <c r="K159" i="9" s="1"/>
  <c r="K158" i="9" s="1"/>
  <c r="J161" i="9"/>
  <c r="I161" i="9"/>
  <c r="I160" i="9" s="1"/>
  <c r="I159" i="9" s="1"/>
  <c r="I158" i="9" s="1"/>
  <c r="L160" i="9"/>
  <c r="J160" i="9"/>
  <c r="L155" i="9"/>
  <c r="L154" i="9" s="1"/>
  <c r="L153" i="9" s="1"/>
  <c r="K155" i="9"/>
  <c r="J155" i="9"/>
  <c r="J154" i="9" s="1"/>
  <c r="J153" i="9" s="1"/>
  <c r="I155" i="9"/>
  <c r="I154" i="9" s="1"/>
  <c r="I153" i="9" s="1"/>
  <c r="K154" i="9"/>
  <c r="K153" i="9" s="1"/>
  <c r="L151" i="9"/>
  <c r="L150" i="9" s="1"/>
  <c r="K151" i="9"/>
  <c r="J151" i="9"/>
  <c r="J150" i="9" s="1"/>
  <c r="I151" i="9"/>
  <c r="I150" i="9" s="1"/>
  <c r="K150" i="9"/>
  <c r="L147" i="9"/>
  <c r="K147" i="9"/>
  <c r="K146" i="9" s="1"/>
  <c r="K145" i="9" s="1"/>
  <c r="J147" i="9"/>
  <c r="I147" i="9"/>
  <c r="I146" i="9" s="1"/>
  <c r="I145" i="9" s="1"/>
  <c r="L146" i="9"/>
  <c r="L145" i="9" s="1"/>
  <c r="J146" i="9"/>
  <c r="J145" i="9" s="1"/>
  <c r="L142" i="9"/>
  <c r="K142" i="9"/>
  <c r="K141" i="9" s="1"/>
  <c r="K140" i="9" s="1"/>
  <c r="K139" i="9" s="1"/>
  <c r="J142" i="9"/>
  <c r="I142" i="9"/>
  <c r="I141" i="9" s="1"/>
  <c r="I140" i="9" s="1"/>
  <c r="I139" i="9" s="1"/>
  <c r="L141" i="9"/>
  <c r="L140" i="9" s="1"/>
  <c r="L139" i="9" s="1"/>
  <c r="J141" i="9"/>
  <c r="J140" i="9" s="1"/>
  <c r="L137" i="9"/>
  <c r="L136" i="9" s="1"/>
  <c r="L135" i="9" s="1"/>
  <c r="K137" i="9"/>
  <c r="J137" i="9"/>
  <c r="J136" i="9" s="1"/>
  <c r="J135" i="9" s="1"/>
  <c r="I137" i="9"/>
  <c r="I136" i="9" s="1"/>
  <c r="I135" i="9" s="1"/>
  <c r="K136" i="9"/>
  <c r="K135" i="9"/>
  <c r="L133" i="9"/>
  <c r="L132" i="9" s="1"/>
  <c r="L131" i="9" s="1"/>
  <c r="K133" i="9"/>
  <c r="J133" i="9"/>
  <c r="J132" i="9" s="1"/>
  <c r="J131" i="9" s="1"/>
  <c r="I133" i="9"/>
  <c r="I132" i="9" s="1"/>
  <c r="I131" i="9" s="1"/>
  <c r="K132" i="9"/>
  <c r="K131" i="9"/>
  <c r="L129" i="9"/>
  <c r="L128" i="9" s="1"/>
  <c r="L127" i="9" s="1"/>
  <c r="K129" i="9"/>
  <c r="K128" i="9" s="1"/>
  <c r="K127" i="9" s="1"/>
  <c r="J129" i="9"/>
  <c r="J128" i="9" s="1"/>
  <c r="J127" i="9" s="1"/>
  <c r="I129" i="9"/>
  <c r="I128" i="9" s="1"/>
  <c r="I127" i="9" s="1"/>
  <c r="L125" i="9"/>
  <c r="L124" i="9" s="1"/>
  <c r="L123" i="9" s="1"/>
  <c r="K125" i="9"/>
  <c r="K124" i="9" s="1"/>
  <c r="K123" i="9" s="1"/>
  <c r="J125" i="9"/>
  <c r="J124" i="9" s="1"/>
  <c r="J123" i="9" s="1"/>
  <c r="I125" i="9"/>
  <c r="I124" i="9" s="1"/>
  <c r="I123" i="9" s="1"/>
  <c r="L121" i="9"/>
  <c r="L120" i="9" s="1"/>
  <c r="L119" i="9" s="1"/>
  <c r="K121" i="9"/>
  <c r="J121" i="9"/>
  <c r="J120" i="9" s="1"/>
  <c r="J119" i="9" s="1"/>
  <c r="I121" i="9"/>
  <c r="I120" i="9" s="1"/>
  <c r="I119" i="9" s="1"/>
  <c r="K120" i="9"/>
  <c r="K119" i="9"/>
  <c r="L116" i="9"/>
  <c r="L115" i="9" s="1"/>
  <c r="L114" i="9" s="1"/>
  <c r="K116" i="9"/>
  <c r="K115" i="9" s="1"/>
  <c r="K114" i="9" s="1"/>
  <c r="K113" i="9" s="1"/>
  <c r="J116" i="9"/>
  <c r="J115" i="9" s="1"/>
  <c r="J114" i="9" s="1"/>
  <c r="I116" i="9"/>
  <c r="I115" i="9" s="1"/>
  <c r="I114" i="9" s="1"/>
  <c r="L110" i="9"/>
  <c r="L109" i="9" s="1"/>
  <c r="K110" i="9"/>
  <c r="J110" i="9"/>
  <c r="J109" i="9" s="1"/>
  <c r="I110" i="9"/>
  <c r="I109" i="9" s="1"/>
  <c r="K109" i="9"/>
  <c r="L106" i="9"/>
  <c r="L105" i="9" s="1"/>
  <c r="K106" i="9"/>
  <c r="J106" i="9"/>
  <c r="J105" i="9" s="1"/>
  <c r="I106" i="9"/>
  <c r="I105" i="9" s="1"/>
  <c r="K105" i="9"/>
  <c r="K104" i="9" s="1"/>
  <c r="L101" i="9"/>
  <c r="L100" i="9" s="1"/>
  <c r="L99" i="9" s="1"/>
  <c r="K101" i="9"/>
  <c r="J101" i="9"/>
  <c r="J100" i="9" s="1"/>
  <c r="J99" i="9" s="1"/>
  <c r="I101" i="9"/>
  <c r="I100" i="9" s="1"/>
  <c r="I99" i="9" s="1"/>
  <c r="K100" i="9"/>
  <c r="K99" i="9"/>
  <c r="L96" i="9"/>
  <c r="L95" i="9" s="1"/>
  <c r="L94" i="9" s="1"/>
  <c r="K96" i="9"/>
  <c r="J96" i="9"/>
  <c r="J95" i="9" s="1"/>
  <c r="J94" i="9" s="1"/>
  <c r="I96" i="9"/>
  <c r="I95" i="9" s="1"/>
  <c r="I94" i="9" s="1"/>
  <c r="K95" i="9"/>
  <c r="K94" i="9"/>
  <c r="K93" i="9" s="1"/>
  <c r="L89" i="9"/>
  <c r="K89" i="9"/>
  <c r="J89" i="9"/>
  <c r="J88" i="9" s="1"/>
  <c r="J87" i="9" s="1"/>
  <c r="J86" i="9" s="1"/>
  <c r="I89" i="9"/>
  <c r="I88" i="9" s="1"/>
  <c r="I87" i="9" s="1"/>
  <c r="I86" i="9" s="1"/>
  <c r="L88" i="9"/>
  <c r="K88" i="9"/>
  <c r="K87" i="9" s="1"/>
  <c r="K86" i="9" s="1"/>
  <c r="L87" i="9"/>
  <c r="L86" i="9" s="1"/>
  <c r="L84" i="9"/>
  <c r="K84" i="9"/>
  <c r="K83" i="9" s="1"/>
  <c r="K82" i="9" s="1"/>
  <c r="J84" i="9"/>
  <c r="I84" i="9"/>
  <c r="L83" i="9"/>
  <c r="L82" i="9" s="1"/>
  <c r="J83" i="9"/>
  <c r="J82" i="9" s="1"/>
  <c r="I83" i="9"/>
  <c r="I82" i="9" s="1"/>
  <c r="L78" i="9"/>
  <c r="K78" i="9"/>
  <c r="K77" i="9" s="1"/>
  <c r="J78" i="9"/>
  <c r="I78" i="9"/>
  <c r="L77" i="9"/>
  <c r="J77" i="9"/>
  <c r="I77" i="9"/>
  <c r="L73" i="9"/>
  <c r="K73" i="9"/>
  <c r="J73" i="9"/>
  <c r="J72" i="9" s="1"/>
  <c r="I73" i="9"/>
  <c r="I72" i="9" s="1"/>
  <c r="L72" i="9"/>
  <c r="K72" i="9"/>
  <c r="L68" i="9"/>
  <c r="L67" i="9" s="1"/>
  <c r="L66" i="9" s="1"/>
  <c r="L65" i="9" s="1"/>
  <c r="K68" i="9"/>
  <c r="K67" i="9" s="1"/>
  <c r="K66" i="9" s="1"/>
  <c r="K65" i="9" s="1"/>
  <c r="J68" i="9"/>
  <c r="J67" i="9" s="1"/>
  <c r="J66" i="9" s="1"/>
  <c r="J65" i="9" s="1"/>
  <c r="I68" i="9"/>
  <c r="I67" i="9" s="1"/>
  <c r="I66" i="9" s="1"/>
  <c r="I65" i="9" s="1"/>
  <c r="L49" i="9"/>
  <c r="K49" i="9"/>
  <c r="J49" i="9"/>
  <c r="J48" i="9" s="1"/>
  <c r="J47" i="9" s="1"/>
  <c r="J46" i="9" s="1"/>
  <c r="I49" i="9"/>
  <c r="I48" i="9" s="1"/>
  <c r="I47" i="9" s="1"/>
  <c r="I46" i="9" s="1"/>
  <c r="L48" i="9"/>
  <c r="K48" i="9"/>
  <c r="K47" i="9" s="1"/>
  <c r="K46" i="9" s="1"/>
  <c r="L47" i="9"/>
  <c r="L46" i="9" s="1"/>
  <c r="L44" i="9"/>
  <c r="K44" i="9"/>
  <c r="K43" i="9" s="1"/>
  <c r="K42" i="9" s="1"/>
  <c r="J44" i="9"/>
  <c r="I44" i="9"/>
  <c r="L43" i="9"/>
  <c r="L42" i="9" s="1"/>
  <c r="J43" i="9"/>
  <c r="J42" i="9" s="1"/>
  <c r="I43" i="9"/>
  <c r="I42" i="9" s="1"/>
  <c r="L40" i="9"/>
  <c r="K40" i="9"/>
  <c r="J40" i="9"/>
  <c r="I40" i="9"/>
  <c r="L38" i="9"/>
  <c r="L37" i="9" s="1"/>
  <c r="L36" i="9" s="1"/>
  <c r="K38" i="9"/>
  <c r="J38" i="9"/>
  <c r="J37" i="9" s="1"/>
  <c r="J36" i="9" s="1"/>
  <c r="J35" i="9" s="1"/>
  <c r="I38" i="9"/>
  <c r="I37" i="9" s="1"/>
  <c r="I36" i="9" s="1"/>
  <c r="I35" i="9" s="1"/>
  <c r="K37" i="9"/>
  <c r="K36" i="9"/>
  <c r="L365" i="8"/>
  <c r="K365" i="8"/>
  <c r="J365" i="8"/>
  <c r="I365" i="8"/>
  <c r="L364" i="8"/>
  <c r="K364" i="8"/>
  <c r="J364" i="8"/>
  <c r="I364" i="8"/>
  <c r="L362" i="8"/>
  <c r="K362" i="8"/>
  <c r="J362" i="8"/>
  <c r="J361" i="8" s="1"/>
  <c r="I362" i="8"/>
  <c r="L361" i="8"/>
  <c r="K361" i="8"/>
  <c r="I361" i="8"/>
  <c r="L359" i="8"/>
  <c r="L358" i="8" s="1"/>
  <c r="K359" i="8"/>
  <c r="K358" i="8" s="1"/>
  <c r="J359" i="8"/>
  <c r="J358" i="8" s="1"/>
  <c r="I359" i="8"/>
  <c r="I358" i="8" s="1"/>
  <c r="L355" i="8"/>
  <c r="K355" i="8"/>
  <c r="J355" i="8"/>
  <c r="I355" i="8"/>
  <c r="L354" i="8"/>
  <c r="K354" i="8"/>
  <c r="J354" i="8"/>
  <c r="I354" i="8"/>
  <c r="L351" i="8"/>
  <c r="L350" i="8" s="1"/>
  <c r="K351" i="8"/>
  <c r="K350" i="8" s="1"/>
  <c r="J351" i="8"/>
  <c r="J350" i="8" s="1"/>
  <c r="I351" i="8"/>
  <c r="I350" i="8" s="1"/>
  <c r="L347" i="8"/>
  <c r="L346" i="8" s="1"/>
  <c r="L336" i="8" s="1"/>
  <c r="K347" i="8"/>
  <c r="K346" i="8" s="1"/>
  <c r="K336" i="8" s="1"/>
  <c r="J347" i="8"/>
  <c r="J346" i="8" s="1"/>
  <c r="I347" i="8"/>
  <c r="I346" i="8" s="1"/>
  <c r="L343" i="8"/>
  <c r="K343" i="8"/>
  <c r="J343" i="8"/>
  <c r="I343" i="8"/>
  <c r="L340" i="8"/>
  <c r="K340" i="8"/>
  <c r="J340" i="8"/>
  <c r="I340" i="8"/>
  <c r="L338" i="8"/>
  <c r="K338" i="8"/>
  <c r="J338" i="8"/>
  <c r="J337" i="8" s="1"/>
  <c r="I338" i="8"/>
  <c r="I337" i="8" s="1"/>
  <c r="I336" i="8" s="1"/>
  <c r="L337" i="8"/>
  <c r="K337" i="8"/>
  <c r="L333" i="8"/>
  <c r="K333" i="8"/>
  <c r="J333" i="8"/>
  <c r="J332" i="8" s="1"/>
  <c r="I333" i="8"/>
  <c r="I332" i="8" s="1"/>
  <c r="L332" i="8"/>
  <c r="K332" i="8"/>
  <c r="L330" i="8"/>
  <c r="L329" i="8" s="1"/>
  <c r="K330" i="8"/>
  <c r="K329" i="8" s="1"/>
  <c r="J330" i="8"/>
  <c r="J329" i="8" s="1"/>
  <c r="I330" i="8"/>
  <c r="I329" i="8" s="1"/>
  <c r="L327" i="8"/>
  <c r="K327" i="8"/>
  <c r="J327" i="8"/>
  <c r="I327" i="8"/>
  <c r="L326" i="8"/>
  <c r="K326" i="8"/>
  <c r="J326" i="8"/>
  <c r="I326" i="8"/>
  <c r="L323" i="8"/>
  <c r="K323" i="8"/>
  <c r="J323" i="8"/>
  <c r="J322" i="8" s="1"/>
  <c r="I323" i="8"/>
  <c r="I322" i="8" s="1"/>
  <c r="L322" i="8"/>
  <c r="K322" i="8"/>
  <c r="L319" i="8"/>
  <c r="L318" i="8" s="1"/>
  <c r="K319" i="8"/>
  <c r="K318" i="8" s="1"/>
  <c r="J319" i="8"/>
  <c r="J318" i="8" s="1"/>
  <c r="I319" i="8"/>
  <c r="I318" i="8" s="1"/>
  <c r="L315" i="8"/>
  <c r="K315" i="8"/>
  <c r="J315" i="8"/>
  <c r="I315" i="8"/>
  <c r="L314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L305" i="8" s="1"/>
  <c r="L304" i="8" s="1"/>
  <c r="L303" i="8" s="1"/>
  <c r="K306" i="8"/>
  <c r="K305" i="8" s="1"/>
  <c r="K304" i="8" s="1"/>
  <c r="K303" i="8" s="1"/>
  <c r="J306" i="8"/>
  <c r="J305" i="8" s="1"/>
  <c r="J304" i="8" s="1"/>
  <c r="I306" i="8"/>
  <c r="I305" i="8" s="1"/>
  <c r="L300" i="8"/>
  <c r="K300" i="8"/>
  <c r="K299" i="8" s="1"/>
  <c r="J300" i="8"/>
  <c r="J299" i="8" s="1"/>
  <c r="I300" i="8"/>
  <c r="I299" i="8" s="1"/>
  <c r="L299" i="8"/>
  <c r="L297" i="8"/>
  <c r="L296" i="8" s="1"/>
  <c r="K297" i="8"/>
  <c r="K296" i="8" s="1"/>
  <c r="J297" i="8"/>
  <c r="J296" i="8" s="1"/>
  <c r="I297" i="8"/>
  <c r="I296" i="8" s="1"/>
  <c r="L294" i="8"/>
  <c r="K294" i="8"/>
  <c r="J294" i="8"/>
  <c r="I294" i="8"/>
  <c r="L293" i="8"/>
  <c r="K293" i="8"/>
  <c r="J293" i="8"/>
  <c r="I293" i="8"/>
  <c r="L290" i="8"/>
  <c r="K290" i="8"/>
  <c r="J290" i="8"/>
  <c r="J289" i="8" s="1"/>
  <c r="I290" i="8"/>
  <c r="I289" i="8" s="1"/>
  <c r="L289" i="8"/>
  <c r="K289" i="8"/>
  <c r="L286" i="8"/>
  <c r="L285" i="8" s="1"/>
  <c r="K286" i="8"/>
  <c r="K285" i="8" s="1"/>
  <c r="J286" i="8"/>
  <c r="J285" i="8" s="1"/>
  <c r="I286" i="8"/>
  <c r="I285" i="8" s="1"/>
  <c r="L282" i="8"/>
  <c r="K282" i="8"/>
  <c r="J282" i="8"/>
  <c r="I282" i="8"/>
  <c r="L281" i="8"/>
  <c r="K281" i="8"/>
  <c r="J281" i="8"/>
  <c r="I281" i="8"/>
  <c r="L278" i="8"/>
  <c r="K278" i="8"/>
  <c r="J278" i="8"/>
  <c r="I278" i="8"/>
  <c r="L275" i="8"/>
  <c r="K275" i="8"/>
  <c r="J275" i="8"/>
  <c r="I275" i="8"/>
  <c r="L273" i="8"/>
  <c r="L272" i="8" s="1"/>
  <c r="L271" i="8" s="1"/>
  <c r="K273" i="8"/>
  <c r="K272" i="8" s="1"/>
  <c r="K271" i="8" s="1"/>
  <c r="J273" i="8"/>
  <c r="J272" i="8" s="1"/>
  <c r="J271" i="8" s="1"/>
  <c r="I273" i="8"/>
  <c r="I272" i="8" s="1"/>
  <c r="I271" i="8" s="1"/>
  <c r="L268" i="8"/>
  <c r="L267" i="8" s="1"/>
  <c r="K268" i="8"/>
  <c r="K267" i="8" s="1"/>
  <c r="J268" i="8"/>
  <c r="J267" i="8" s="1"/>
  <c r="I268" i="8"/>
  <c r="I267" i="8" s="1"/>
  <c r="L265" i="8"/>
  <c r="L264" i="8" s="1"/>
  <c r="K265" i="8"/>
  <c r="J265" i="8"/>
  <c r="I265" i="8"/>
  <c r="K264" i="8"/>
  <c r="J264" i="8"/>
  <c r="I264" i="8"/>
  <c r="L262" i="8"/>
  <c r="K262" i="8"/>
  <c r="J262" i="8"/>
  <c r="J261" i="8" s="1"/>
  <c r="I262" i="8"/>
  <c r="L261" i="8"/>
  <c r="K261" i="8"/>
  <c r="I261" i="8"/>
  <c r="L258" i="8"/>
  <c r="L257" i="8" s="1"/>
  <c r="K258" i="8"/>
  <c r="K257" i="8" s="1"/>
  <c r="J258" i="8"/>
  <c r="J257" i="8" s="1"/>
  <c r="I258" i="8"/>
  <c r="I257" i="8" s="1"/>
  <c r="L254" i="8"/>
  <c r="K254" i="8"/>
  <c r="J254" i="8"/>
  <c r="I254" i="8"/>
  <c r="L253" i="8"/>
  <c r="K253" i="8"/>
  <c r="J253" i="8"/>
  <c r="I253" i="8"/>
  <c r="L250" i="8"/>
  <c r="K250" i="8"/>
  <c r="J250" i="8"/>
  <c r="J249" i="8" s="1"/>
  <c r="I250" i="8"/>
  <c r="L249" i="8"/>
  <c r="K249" i="8"/>
  <c r="I249" i="8"/>
  <c r="L246" i="8"/>
  <c r="K246" i="8"/>
  <c r="J246" i="8"/>
  <c r="I246" i="8"/>
  <c r="L243" i="8"/>
  <c r="K243" i="8"/>
  <c r="J243" i="8"/>
  <c r="I243" i="8"/>
  <c r="L241" i="8"/>
  <c r="K241" i="8"/>
  <c r="K240" i="8" s="1"/>
  <c r="K239" i="8" s="1"/>
  <c r="K238" i="8" s="1"/>
  <c r="J241" i="8"/>
  <c r="I241" i="8"/>
  <c r="L240" i="8"/>
  <c r="J240" i="8"/>
  <c r="I240" i="8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K218" i="8"/>
  <c r="J218" i="8"/>
  <c r="I218" i="8"/>
  <c r="L217" i="8"/>
  <c r="L216" i="8" s="1"/>
  <c r="K217" i="8"/>
  <c r="K216" i="8" s="1"/>
  <c r="J217" i="8"/>
  <c r="J216" i="8" s="1"/>
  <c r="I217" i="8"/>
  <c r="I216" i="8" s="1"/>
  <c r="L211" i="8"/>
  <c r="K211" i="8"/>
  <c r="J211" i="8"/>
  <c r="I211" i="8"/>
  <c r="L210" i="8"/>
  <c r="L209" i="8" s="1"/>
  <c r="K210" i="8"/>
  <c r="K209" i="8" s="1"/>
  <c r="J210" i="8"/>
  <c r="J209" i="8" s="1"/>
  <c r="I210" i="8"/>
  <c r="I209" i="8" s="1"/>
  <c r="L207" i="8"/>
  <c r="K207" i="8"/>
  <c r="J207" i="8"/>
  <c r="I207" i="8"/>
  <c r="L206" i="8"/>
  <c r="K206" i="8"/>
  <c r="J206" i="8"/>
  <c r="I206" i="8"/>
  <c r="L202" i="8"/>
  <c r="K202" i="8"/>
  <c r="J202" i="8"/>
  <c r="I202" i="8"/>
  <c r="I201" i="8" s="1"/>
  <c r="L201" i="8"/>
  <c r="K201" i="8"/>
  <c r="J201" i="8"/>
  <c r="L196" i="8"/>
  <c r="L195" i="8" s="1"/>
  <c r="L186" i="8" s="1"/>
  <c r="L185" i="8" s="1"/>
  <c r="K196" i="8"/>
  <c r="K195" i="8" s="1"/>
  <c r="K186" i="8" s="1"/>
  <c r="J196" i="8"/>
  <c r="J195" i="8" s="1"/>
  <c r="J186" i="8" s="1"/>
  <c r="I196" i="8"/>
  <c r="I195" i="8" s="1"/>
  <c r="L191" i="8"/>
  <c r="K191" i="8"/>
  <c r="J191" i="8"/>
  <c r="I191" i="8"/>
  <c r="L190" i="8"/>
  <c r="K190" i="8"/>
  <c r="J190" i="8"/>
  <c r="I190" i="8"/>
  <c r="L188" i="8"/>
  <c r="K188" i="8"/>
  <c r="J188" i="8"/>
  <c r="I188" i="8"/>
  <c r="I187" i="8" s="1"/>
  <c r="L187" i="8"/>
  <c r="K187" i="8"/>
  <c r="J187" i="8"/>
  <c r="L180" i="8"/>
  <c r="L179" i="8" s="1"/>
  <c r="K180" i="8"/>
  <c r="K179" i="8" s="1"/>
  <c r="J180" i="8"/>
  <c r="J179" i="8" s="1"/>
  <c r="I180" i="8"/>
  <c r="I179" i="8" s="1"/>
  <c r="L175" i="8"/>
  <c r="K175" i="8"/>
  <c r="J175" i="8"/>
  <c r="I175" i="8"/>
  <c r="L174" i="8"/>
  <c r="K174" i="8"/>
  <c r="J174" i="8"/>
  <c r="I174" i="8"/>
  <c r="L171" i="8"/>
  <c r="K171" i="8"/>
  <c r="J171" i="8"/>
  <c r="I171" i="8"/>
  <c r="L170" i="8"/>
  <c r="L169" i="8" s="1"/>
  <c r="K170" i="8"/>
  <c r="K169" i="8" s="1"/>
  <c r="J170" i="8"/>
  <c r="J169" i="8" s="1"/>
  <c r="I170" i="8"/>
  <c r="I169" i="8" s="1"/>
  <c r="L166" i="8"/>
  <c r="L165" i="8" s="1"/>
  <c r="K166" i="8"/>
  <c r="K165" i="8" s="1"/>
  <c r="J166" i="8"/>
  <c r="J165" i="8" s="1"/>
  <c r="I166" i="8"/>
  <c r="I165" i="8" s="1"/>
  <c r="L161" i="8"/>
  <c r="K161" i="8"/>
  <c r="J161" i="8"/>
  <c r="I161" i="8"/>
  <c r="L160" i="8"/>
  <c r="L159" i="8" s="1"/>
  <c r="L158" i="8" s="1"/>
  <c r="K160" i="8"/>
  <c r="K159" i="8" s="1"/>
  <c r="K158" i="8" s="1"/>
  <c r="J160" i="8"/>
  <c r="I160" i="8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K147" i="8"/>
  <c r="J147" i="8"/>
  <c r="I147" i="8"/>
  <c r="L146" i="8"/>
  <c r="L145" i="8" s="1"/>
  <c r="K146" i="8"/>
  <c r="K145" i="8" s="1"/>
  <c r="J146" i="8"/>
  <c r="J145" i="8" s="1"/>
  <c r="I146" i="8"/>
  <c r="I145" i="8" s="1"/>
  <c r="L142" i="8"/>
  <c r="K142" i="8"/>
  <c r="J142" i="8"/>
  <c r="I142" i="8"/>
  <c r="L141" i="8"/>
  <c r="L140" i="8" s="1"/>
  <c r="L139" i="8" s="1"/>
  <c r="K141" i="8"/>
  <c r="K140" i="8" s="1"/>
  <c r="K139" i="8" s="1"/>
  <c r="J141" i="8"/>
  <c r="J140" i="8" s="1"/>
  <c r="I141" i="8"/>
  <c r="I140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L113" i="8" s="1"/>
  <c r="K116" i="8"/>
  <c r="K115" i="8" s="1"/>
  <c r="K114" i="8" s="1"/>
  <c r="K113" i="8" s="1"/>
  <c r="J116" i="8"/>
  <c r="J115" i="8" s="1"/>
  <c r="J114" i="8" s="1"/>
  <c r="I116" i="8"/>
  <c r="I115" i="8" s="1"/>
  <c r="I114" i="8" s="1"/>
  <c r="L110" i="8"/>
  <c r="K110" i="8"/>
  <c r="J110" i="8"/>
  <c r="I110" i="8"/>
  <c r="I109" i="8" s="1"/>
  <c r="L109" i="8"/>
  <c r="K109" i="8"/>
  <c r="J109" i="8"/>
  <c r="L106" i="8"/>
  <c r="L105" i="8" s="1"/>
  <c r="L104" i="8" s="1"/>
  <c r="K106" i="8"/>
  <c r="K105" i="8" s="1"/>
  <c r="K104" i="8" s="1"/>
  <c r="J106" i="8"/>
  <c r="J105" i="8" s="1"/>
  <c r="J104" i="8" s="1"/>
  <c r="I106" i="8"/>
  <c r="I105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K96" i="8"/>
  <c r="K95" i="8" s="1"/>
  <c r="K94" i="8" s="1"/>
  <c r="J96" i="8"/>
  <c r="J95" i="8" s="1"/>
  <c r="J94" i="8" s="1"/>
  <c r="I96" i="8"/>
  <c r="I95" i="8" s="1"/>
  <c r="I94" i="8" s="1"/>
  <c r="L89" i="8"/>
  <c r="K89" i="8"/>
  <c r="J89" i="8"/>
  <c r="I89" i="8"/>
  <c r="I88" i="8" s="1"/>
  <c r="I87" i="8" s="1"/>
  <c r="I86" i="8" s="1"/>
  <c r="L88" i="8"/>
  <c r="K88" i="8"/>
  <c r="J88" i="8"/>
  <c r="L87" i="8"/>
  <c r="L86" i="8" s="1"/>
  <c r="K87" i="8"/>
  <c r="K86" i="8" s="1"/>
  <c r="J87" i="8"/>
  <c r="J86" i="8" s="1"/>
  <c r="L84" i="8"/>
  <c r="K84" i="8"/>
  <c r="J84" i="8"/>
  <c r="I84" i="8"/>
  <c r="L83" i="8"/>
  <c r="L82" i="8" s="1"/>
  <c r="K83" i="8"/>
  <c r="K82" i="8" s="1"/>
  <c r="J83" i="8"/>
  <c r="J82" i="8" s="1"/>
  <c r="I83" i="8"/>
  <c r="I82" i="8" s="1"/>
  <c r="L78" i="8"/>
  <c r="K78" i="8"/>
  <c r="K77" i="8" s="1"/>
  <c r="J78" i="8"/>
  <c r="I78" i="8"/>
  <c r="L77" i="8"/>
  <c r="J77" i="8"/>
  <c r="I77" i="8"/>
  <c r="L73" i="8"/>
  <c r="K73" i="8"/>
  <c r="J73" i="8"/>
  <c r="J72" i="8" s="1"/>
  <c r="I73" i="8"/>
  <c r="I72" i="8" s="1"/>
  <c r="L72" i="8"/>
  <c r="K72" i="8"/>
  <c r="L68" i="8"/>
  <c r="L67" i="8" s="1"/>
  <c r="L66" i="8" s="1"/>
  <c r="K68" i="8"/>
  <c r="K67" i="8" s="1"/>
  <c r="J68" i="8"/>
  <c r="J67" i="8" s="1"/>
  <c r="J66" i="8" s="1"/>
  <c r="J65" i="8" s="1"/>
  <c r="I68" i="8"/>
  <c r="I67" i="8" s="1"/>
  <c r="I66" i="8" s="1"/>
  <c r="I65" i="8" s="1"/>
  <c r="L49" i="8"/>
  <c r="K49" i="8"/>
  <c r="J49" i="8"/>
  <c r="J48" i="8" s="1"/>
  <c r="J47" i="8" s="1"/>
  <c r="J46" i="8" s="1"/>
  <c r="I49" i="8"/>
  <c r="I48" i="8" s="1"/>
  <c r="I47" i="8" s="1"/>
  <c r="I46" i="8" s="1"/>
  <c r="L48" i="8"/>
  <c r="L47" i="8" s="1"/>
  <c r="L46" i="8" s="1"/>
  <c r="K48" i="8"/>
  <c r="K47" i="8" s="1"/>
  <c r="K46" i="8" s="1"/>
  <c r="L44" i="8"/>
  <c r="L43" i="8" s="1"/>
  <c r="L42" i="8" s="1"/>
  <c r="K44" i="8"/>
  <c r="K43" i="8" s="1"/>
  <c r="K42" i="8" s="1"/>
  <c r="J44" i="8"/>
  <c r="I44" i="8"/>
  <c r="J43" i="8"/>
  <c r="J42" i="8" s="1"/>
  <c r="I43" i="8"/>
  <c r="I42" i="8" s="1"/>
  <c r="L40" i="8"/>
  <c r="K40" i="8"/>
  <c r="J40" i="8"/>
  <c r="I40" i="8"/>
  <c r="L38" i="8"/>
  <c r="L37" i="8" s="1"/>
  <c r="L36" i="8" s="1"/>
  <c r="L35" i="8" s="1"/>
  <c r="K38" i="8"/>
  <c r="J38" i="8"/>
  <c r="J37" i="8" s="1"/>
  <c r="J36" i="8" s="1"/>
  <c r="I38" i="8"/>
  <c r="I37" i="8" s="1"/>
  <c r="I36" i="8" s="1"/>
  <c r="K37" i="8"/>
  <c r="K36" i="8"/>
  <c r="L365" i="7"/>
  <c r="K365" i="7"/>
  <c r="J365" i="7"/>
  <c r="I365" i="7"/>
  <c r="L364" i="7"/>
  <c r="K364" i="7"/>
  <c r="J364" i="7"/>
  <c r="I364" i="7"/>
  <c r="L362" i="7"/>
  <c r="K362" i="7"/>
  <c r="J362" i="7"/>
  <c r="I362" i="7"/>
  <c r="L361" i="7"/>
  <c r="K361" i="7"/>
  <c r="J361" i="7"/>
  <c r="I361" i="7"/>
  <c r="L359" i="7"/>
  <c r="L358" i="7" s="1"/>
  <c r="K359" i="7"/>
  <c r="K358" i="7" s="1"/>
  <c r="J359" i="7"/>
  <c r="J358" i="7" s="1"/>
  <c r="I359" i="7"/>
  <c r="I358" i="7" s="1"/>
  <c r="L355" i="7"/>
  <c r="K355" i="7"/>
  <c r="J355" i="7"/>
  <c r="I355" i="7"/>
  <c r="L354" i="7"/>
  <c r="K354" i="7"/>
  <c r="J354" i="7"/>
  <c r="I354" i="7"/>
  <c r="L351" i="7"/>
  <c r="K351" i="7"/>
  <c r="J351" i="7"/>
  <c r="J350" i="7" s="1"/>
  <c r="I351" i="7"/>
  <c r="L350" i="7"/>
  <c r="K350" i="7"/>
  <c r="I350" i="7"/>
  <c r="L347" i="7"/>
  <c r="L346" i="7" s="1"/>
  <c r="L336" i="7" s="1"/>
  <c r="K347" i="7"/>
  <c r="K346" i="7" s="1"/>
  <c r="J347" i="7"/>
  <c r="J346" i="7" s="1"/>
  <c r="I347" i="7"/>
  <c r="I346" i="7" s="1"/>
  <c r="L343" i="7"/>
  <c r="K343" i="7"/>
  <c r="J343" i="7"/>
  <c r="I343" i="7"/>
  <c r="L340" i="7"/>
  <c r="K340" i="7"/>
  <c r="J340" i="7"/>
  <c r="I340" i="7"/>
  <c r="L338" i="7"/>
  <c r="K338" i="7"/>
  <c r="J338" i="7"/>
  <c r="I338" i="7"/>
  <c r="L337" i="7"/>
  <c r="K337" i="7"/>
  <c r="J337" i="7"/>
  <c r="I337" i="7"/>
  <c r="L333" i="7"/>
  <c r="K333" i="7"/>
  <c r="J333" i="7"/>
  <c r="I333" i="7"/>
  <c r="L332" i="7"/>
  <c r="K332" i="7"/>
  <c r="J332" i="7"/>
  <c r="I332" i="7"/>
  <c r="L330" i="7"/>
  <c r="L329" i="7" s="1"/>
  <c r="K330" i="7"/>
  <c r="K329" i="7" s="1"/>
  <c r="J330" i="7"/>
  <c r="J329" i="7" s="1"/>
  <c r="I330" i="7"/>
  <c r="I329" i="7" s="1"/>
  <c r="L327" i="7"/>
  <c r="K327" i="7"/>
  <c r="J327" i="7"/>
  <c r="I327" i="7"/>
  <c r="L326" i="7"/>
  <c r="K326" i="7"/>
  <c r="J326" i="7"/>
  <c r="I326" i="7"/>
  <c r="L323" i="7"/>
  <c r="K323" i="7"/>
  <c r="J323" i="7"/>
  <c r="I323" i="7"/>
  <c r="L322" i="7"/>
  <c r="K322" i="7"/>
  <c r="J322" i="7"/>
  <c r="I322" i="7"/>
  <c r="L319" i="7"/>
  <c r="L318" i="7" s="1"/>
  <c r="K319" i="7"/>
  <c r="K318" i="7" s="1"/>
  <c r="J319" i="7"/>
  <c r="J318" i="7" s="1"/>
  <c r="I319" i="7"/>
  <c r="I318" i="7" s="1"/>
  <c r="L315" i="7"/>
  <c r="K315" i="7"/>
  <c r="J315" i="7"/>
  <c r="I315" i="7"/>
  <c r="L314" i="7"/>
  <c r="K314" i="7"/>
  <c r="J314" i="7"/>
  <c r="I314" i="7"/>
  <c r="L311" i="7"/>
  <c r="K311" i="7"/>
  <c r="J311" i="7"/>
  <c r="I311" i="7"/>
  <c r="L308" i="7"/>
  <c r="K308" i="7"/>
  <c r="J308" i="7"/>
  <c r="I308" i="7"/>
  <c r="L306" i="7"/>
  <c r="L305" i="7" s="1"/>
  <c r="K306" i="7"/>
  <c r="K305" i="7" s="1"/>
  <c r="K304" i="7" s="1"/>
  <c r="J306" i="7"/>
  <c r="J305" i="7" s="1"/>
  <c r="J304" i="7" s="1"/>
  <c r="I306" i="7"/>
  <c r="I305" i="7" s="1"/>
  <c r="I304" i="7" s="1"/>
  <c r="L300" i="7"/>
  <c r="K300" i="7"/>
  <c r="J300" i="7"/>
  <c r="I300" i="7"/>
  <c r="I299" i="7" s="1"/>
  <c r="L299" i="7"/>
  <c r="K299" i="7"/>
  <c r="J299" i="7"/>
  <c r="L297" i="7"/>
  <c r="L296" i="7" s="1"/>
  <c r="K297" i="7"/>
  <c r="K296" i="7" s="1"/>
  <c r="J297" i="7"/>
  <c r="J296" i="7" s="1"/>
  <c r="I297" i="7"/>
  <c r="I296" i="7" s="1"/>
  <c r="L294" i="7"/>
  <c r="K294" i="7"/>
  <c r="J294" i="7"/>
  <c r="I294" i="7"/>
  <c r="L293" i="7"/>
  <c r="K293" i="7"/>
  <c r="J293" i="7"/>
  <c r="I293" i="7"/>
  <c r="L290" i="7"/>
  <c r="K290" i="7"/>
  <c r="J290" i="7"/>
  <c r="I290" i="7"/>
  <c r="I289" i="7" s="1"/>
  <c r="L289" i="7"/>
  <c r="K289" i="7"/>
  <c r="J289" i="7"/>
  <c r="L286" i="7"/>
  <c r="L285" i="7" s="1"/>
  <c r="K286" i="7"/>
  <c r="K285" i="7" s="1"/>
  <c r="J286" i="7"/>
  <c r="J285" i="7" s="1"/>
  <c r="I286" i="7"/>
  <c r="I285" i="7" s="1"/>
  <c r="L282" i="7"/>
  <c r="K282" i="7"/>
  <c r="J282" i="7"/>
  <c r="I282" i="7"/>
  <c r="L281" i="7"/>
  <c r="K281" i="7"/>
  <c r="J281" i="7"/>
  <c r="I281" i="7"/>
  <c r="L278" i="7"/>
  <c r="K278" i="7"/>
  <c r="J278" i="7"/>
  <c r="I278" i="7"/>
  <c r="L275" i="7"/>
  <c r="K275" i="7"/>
  <c r="J275" i="7"/>
  <c r="I275" i="7"/>
  <c r="L273" i="7"/>
  <c r="L272" i="7" s="1"/>
  <c r="L271" i="7" s="1"/>
  <c r="K273" i="7"/>
  <c r="K272" i="7" s="1"/>
  <c r="K271" i="7" s="1"/>
  <c r="J273" i="7"/>
  <c r="J272" i="7" s="1"/>
  <c r="J271" i="7" s="1"/>
  <c r="I273" i="7"/>
  <c r="I272" i="7" s="1"/>
  <c r="L268" i="7"/>
  <c r="L267" i="7" s="1"/>
  <c r="K268" i="7"/>
  <c r="K267" i="7" s="1"/>
  <c r="J268" i="7"/>
  <c r="J267" i="7" s="1"/>
  <c r="I268" i="7"/>
  <c r="I267" i="7" s="1"/>
  <c r="L265" i="7"/>
  <c r="K265" i="7"/>
  <c r="J265" i="7"/>
  <c r="I265" i="7"/>
  <c r="L264" i="7"/>
  <c r="K264" i="7"/>
  <c r="J264" i="7"/>
  <c r="I264" i="7"/>
  <c r="L262" i="7"/>
  <c r="K262" i="7"/>
  <c r="J262" i="7"/>
  <c r="I262" i="7"/>
  <c r="L261" i="7"/>
  <c r="K261" i="7"/>
  <c r="J261" i="7"/>
  <c r="I261" i="7"/>
  <c r="L258" i="7"/>
  <c r="L257" i="7" s="1"/>
  <c r="K258" i="7"/>
  <c r="K257" i="7" s="1"/>
  <c r="J258" i="7"/>
  <c r="J257" i="7" s="1"/>
  <c r="I258" i="7"/>
  <c r="I257" i="7" s="1"/>
  <c r="L254" i="7"/>
  <c r="K254" i="7"/>
  <c r="J254" i="7"/>
  <c r="I254" i="7"/>
  <c r="L253" i="7"/>
  <c r="K253" i="7"/>
  <c r="J253" i="7"/>
  <c r="I253" i="7"/>
  <c r="L250" i="7"/>
  <c r="K250" i="7"/>
  <c r="J250" i="7"/>
  <c r="I250" i="7"/>
  <c r="L249" i="7"/>
  <c r="K249" i="7"/>
  <c r="J249" i="7"/>
  <c r="I249" i="7"/>
  <c r="L246" i="7"/>
  <c r="K246" i="7"/>
  <c r="J246" i="7"/>
  <c r="I246" i="7"/>
  <c r="L243" i="7"/>
  <c r="K243" i="7"/>
  <c r="J243" i="7"/>
  <c r="I243" i="7"/>
  <c r="L241" i="7"/>
  <c r="K241" i="7"/>
  <c r="J241" i="7"/>
  <c r="I241" i="7"/>
  <c r="L240" i="7"/>
  <c r="K240" i="7"/>
  <c r="J240" i="7"/>
  <c r="I240" i="7"/>
  <c r="I239" i="7" s="1"/>
  <c r="L234" i="7"/>
  <c r="L233" i="7" s="1"/>
  <c r="L232" i="7" s="1"/>
  <c r="K234" i="7"/>
  <c r="K233" i="7" s="1"/>
  <c r="K232" i="7" s="1"/>
  <c r="J234" i="7"/>
  <c r="J233" i="7" s="1"/>
  <c r="J232" i="7" s="1"/>
  <c r="I234" i="7"/>
  <c r="I233" i="7" s="1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 s="1"/>
  <c r="I228" i="7" s="1"/>
  <c r="L221" i="7"/>
  <c r="L220" i="7" s="1"/>
  <c r="K221" i="7"/>
  <c r="K220" i="7" s="1"/>
  <c r="J221" i="7"/>
  <c r="J220" i="7" s="1"/>
  <c r="I221" i="7"/>
  <c r="I220" i="7" s="1"/>
  <c r="L218" i="7"/>
  <c r="K218" i="7"/>
  <c r="J218" i="7"/>
  <c r="I218" i="7"/>
  <c r="L217" i="7"/>
  <c r="K217" i="7"/>
  <c r="J217" i="7"/>
  <c r="I217" i="7"/>
  <c r="L211" i="7"/>
  <c r="K211" i="7"/>
  <c r="J211" i="7"/>
  <c r="I211" i="7"/>
  <c r="L210" i="7"/>
  <c r="L209" i="7" s="1"/>
  <c r="K210" i="7"/>
  <c r="K209" i="7" s="1"/>
  <c r="J210" i="7"/>
  <c r="J209" i="7" s="1"/>
  <c r="I210" i="7"/>
  <c r="I209" i="7" s="1"/>
  <c r="L207" i="7"/>
  <c r="K207" i="7"/>
  <c r="J207" i="7"/>
  <c r="I207" i="7"/>
  <c r="L206" i="7"/>
  <c r="K206" i="7"/>
  <c r="J206" i="7"/>
  <c r="I206" i="7"/>
  <c r="L202" i="7"/>
  <c r="K202" i="7"/>
  <c r="J202" i="7"/>
  <c r="I202" i="7"/>
  <c r="L201" i="7"/>
  <c r="K201" i="7"/>
  <c r="J201" i="7"/>
  <c r="I201" i="7"/>
  <c r="L196" i="7"/>
  <c r="L195" i="7" s="1"/>
  <c r="L186" i="7" s="1"/>
  <c r="K196" i="7"/>
  <c r="K195" i="7" s="1"/>
  <c r="K186" i="7" s="1"/>
  <c r="J196" i="7"/>
  <c r="J195" i="7" s="1"/>
  <c r="I196" i="7"/>
  <c r="I195" i="7" s="1"/>
  <c r="I186" i="7" s="1"/>
  <c r="L191" i="7"/>
  <c r="K191" i="7"/>
  <c r="J191" i="7"/>
  <c r="I191" i="7"/>
  <c r="L190" i="7"/>
  <c r="K190" i="7"/>
  <c r="J190" i="7"/>
  <c r="I190" i="7"/>
  <c r="L188" i="7"/>
  <c r="K188" i="7"/>
  <c r="J188" i="7"/>
  <c r="I188" i="7"/>
  <c r="L187" i="7"/>
  <c r="K187" i="7"/>
  <c r="J187" i="7"/>
  <c r="I187" i="7"/>
  <c r="L180" i="7"/>
  <c r="L179" i="7" s="1"/>
  <c r="K180" i="7"/>
  <c r="K179" i="7" s="1"/>
  <c r="J180" i="7"/>
  <c r="J179" i="7" s="1"/>
  <c r="I180" i="7"/>
  <c r="I179" i="7" s="1"/>
  <c r="L175" i="7"/>
  <c r="K175" i="7"/>
  <c r="J175" i="7"/>
  <c r="I175" i="7"/>
  <c r="L174" i="7"/>
  <c r="L173" i="7" s="1"/>
  <c r="K174" i="7"/>
  <c r="K173" i="7" s="1"/>
  <c r="J174" i="7"/>
  <c r="J173" i="7" s="1"/>
  <c r="I174" i="7"/>
  <c r="L171" i="7"/>
  <c r="K171" i="7"/>
  <c r="J171" i="7"/>
  <c r="I171" i="7"/>
  <c r="L170" i="7"/>
  <c r="L169" i="7" s="1"/>
  <c r="K170" i="7"/>
  <c r="K169" i="7" s="1"/>
  <c r="J170" i="7"/>
  <c r="J169" i="7" s="1"/>
  <c r="I170" i="7"/>
  <c r="I169" i="7" s="1"/>
  <c r="L166" i="7"/>
  <c r="L165" i="7" s="1"/>
  <c r="K166" i="7"/>
  <c r="K165" i="7" s="1"/>
  <c r="J166" i="7"/>
  <c r="J165" i="7" s="1"/>
  <c r="I166" i="7"/>
  <c r="I165" i="7" s="1"/>
  <c r="L161" i="7"/>
  <c r="K161" i="7"/>
  <c r="J161" i="7"/>
  <c r="I161" i="7"/>
  <c r="L160" i="7"/>
  <c r="K160" i="7"/>
  <c r="J160" i="7"/>
  <c r="I160" i="7"/>
  <c r="I159" i="7" s="1"/>
  <c r="I158" i="7" s="1"/>
  <c r="L155" i="7"/>
  <c r="L154" i="7" s="1"/>
  <c r="L153" i="7" s="1"/>
  <c r="K155" i="7"/>
  <c r="K154" i="7" s="1"/>
  <c r="K153" i="7" s="1"/>
  <c r="J155" i="7"/>
  <c r="J154" i="7" s="1"/>
  <c r="J153" i="7" s="1"/>
  <c r="I155" i="7"/>
  <c r="I154" i="7" s="1"/>
  <c r="I153" i="7" s="1"/>
  <c r="L151" i="7"/>
  <c r="L150" i="7" s="1"/>
  <c r="K151" i="7"/>
  <c r="K150" i="7" s="1"/>
  <c r="J151" i="7"/>
  <c r="J150" i="7" s="1"/>
  <c r="I151" i="7"/>
  <c r="I150" i="7" s="1"/>
  <c r="L147" i="7"/>
  <c r="K147" i="7"/>
  <c r="J147" i="7"/>
  <c r="I147" i="7"/>
  <c r="L146" i="7"/>
  <c r="L145" i="7" s="1"/>
  <c r="K146" i="7"/>
  <c r="K145" i="7" s="1"/>
  <c r="J146" i="7"/>
  <c r="J145" i="7" s="1"/>
  <c r="I146" i="7"/>
  <c r="I145" i="7" s="1"/>
  <c r="L142" i="7"/>
  <c r="L141" i="7" s="1"/>
  <c r="L140" i="7" s="1"/>
  <c r="K142" i="7"/>
  <c r="K141" i="7" s="1"/>
  <c r="K140" i="7" s="1"/>
  <c r="J142" i="7"/>
  <c r="I142" i="7"/>
  <c r="J141" i="7"/>
  <c r="J140" i="7" s="1"/>
  <c r="I141" i="7"/>
  <c r="I140" i="7" s="1"/>
  <c r="I139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 s="1"/>
  <c r="I135" i="7" s="1"/>
  <c r="L133" i="7"/>
  <c r="L132" i="7" s="1"/>
  <c r="L131" i="7" s="1"/>
  <c r="K133" i="7"/>
  <c r="K132" i="7" s="1"/>
  <c r="K131" i="7" s="1"/>
  <c r="J133" i="7"/>
  <c r="J132" i="7" s="1"/>
  <c r="J131" i="7" s="1"/>
  <c r="I133" i="7"/>
  <c r="I132" i="7" s="1"/>
  <c r="I131" i="7" s="1"/>
  <c r="L129" i="7"/>
  <c r="L128" i="7" s="1"/>
  <c r="L127" i="7" s="1"/>
  <c r="K129" i="7"/>
  <c r="K128" i="7" s="1"/>
  <c r="K127" i="7" s="1"/>
  <c r="J129" i="7"/>
  <c r="J128" i="7" s="1"/>
  <c r="J127" i="7" s="1"/>
  <c r="I129" i="7"/>
  <c r="I128" i="7" s="1"/>
  <c r="I127" i="7" s="1"/>
  <c r="L125" i="7"/>
  <c r="L124" i="7" s="1"/>
  <c r="L123" i="7" s="1"/>
  <c r="K125" i="7"/>
  <c r="K124" i="7" s="1"/>
  <c r="K123" i="7" s="1"/>
  <c r="J125" i="7"/>
  <c r="J124" i="7" s="1"/>
  <c r="J123" i="7" s="1"/>
  <c r="I125" i="7"/>
  <c r="I124" i="7" s="1"/>
  <c r="I123" i="7" s="1"/>
  <c r="L121" i="7"/>
  <c r="L120" i="7" s="1"/>
  <c r="L119" i="7" s="1"/>
  <c r="K121" i="7"/>
  <c r="K120" i="7" s="1"/>
  <c r="K119" i="7" s="1"/>
  <c r="J121" i="7"/>
  <c r="J120" i="7" s="1"/>
  <c r="J119" i="7" s="1"/>
  <c r="I121" i="7"/>
  <c r="I120" i="7" s="1"/>
  <c r="I119" i="7" s="1"/>
  <c r="L116" i="7"/>
  <c r="L115" i="7" s="1"/>
  <c r="L114" i="7" s="1"/>
  <c r="K116" i="7"/>
  <c r="K115" i="7" s="1"/>
  <c r="K114" i="7" s="1"/>
  <c r="J116" i="7"/>
  <c r="J115" i="7" s="1"/>
  <c r="J114" i="7" s="1"/>
  <c r="I116" i="7"/>
  <c r="I115" i="7" s="1"/>
  <c r="I114" i="7" s="1"/>
  <c r="L110" i="7"/>
  <c r="K110" i="7"/>
  <c r="J110" i="7"/>
  <c r="J109" i="7" s="1"/>
  <c r="I110" i="7"/>
  <c r="I109" i="7" s="1"/>
  <c r="L109" i="7"/>
  <c r="K109" i="7"/>
  <c r="L106" i="7"/>
  <c r="L105" i="7" s="1"/>
  <c r="L104" i="7" s="1"/>
  <c r="K106" i="7"/>
  <c r="K105" i="7" s="1"/>
  <c r="K104" i="7" s="1"/>
  <c r="J106" i="7"/>
  <c r="J105" i="7" s="1"/>
  <c r="I106" i="7"/>
  <c r="I105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 s="1"/>
  <c r="I99" i="7" s="1"/>
  <c r="L96" i="7"/>
  <c r="L95" i="7" s="1"/>
  <c r="L94" i="7" s="1"/>
  <c r="L93" i="7" s="1"/>
  <c r="K96" i="7"/>
  <c r="K95" i="7" s="1"/>
  <c r="K94" i="7" s="1"/>
  <c r="K93" i="7" s="1"/>
  <c r="J96" i="7"/>
  <c r="J95" i="7" s="1"/>
  <c r="J94" i="7" s="1"/>
  <c r="I96" i="7"/>
  <c r="I95" i="7" s="1"/>
  <c r="I94" i="7" s="1"/>
  <c r="L89" i="7"/>
  <c r="K89" i="7"/>
  <c r="J89" i="7"/>
  <c r="J88" i="7" s="1"/>
  <c r="J87" i="7" s="1"/>
  <c r="J86" i="7" s="1"/>
  <c r="I89" i="7"/>
  <c r="I88" i="7" s="1"/>
  <c r="I87" i="7" s="1"/>
  <c r="I86" i="7" s="1"/>
  <c r="L88" i="7"/>
  <c r="K88" i="7"/>
  <c r="L87" i="7"/>
  <c r="L86" i="7" s="1"/>
  <c r="K87" i="7"/>
  <c r="K86" i="7" s="1"/>
  <c r="L84" i="7"/>
  <c r="K84" i="7"/>
  <c r="J84" i="7"/>
  <c r="I84" i="7"/>
  <c r="L83" i="7"/>
  <c r="L82" i="7" s="1"/>
  <c r="K83" i="7"/>
  <c r="K82" i="7" s="1"/>
  <c r="J83" i="7"/>
  <c r="J82" i="7" s="1"/>
  <c r="I83" i="7"/>
  <c r="I82" i="7" s="1"/>
  <c r="L78" i="7"/>
  <c r="K78" i="7"/>
  <c r="J78" i="7"/>
  <c r="I78" i="7"/>
  <c r="L77" i="7"/>
  <c r="K77" i="7"/>
  <c r="J77" i="7"/>
  <c r="I77" i="7"/>
  <c r="L73" i="7"/>
  <c r="K73" i="7"/>
  <c r="J73" i="7"/>
  <c r="J72" i="7" s="1"/>
  <c r="I73" i="7"/>
  <c r="I72" i="7" s="1"/>
  <c r="L72" i="7"/>
  <c r="K72" i="7"/>
  <c r="L68" i="7"/>
  <c r="L67" i="7" s="1"/>
  <c r="L66" i="7" s="1"/>
  <c r="L65" i="7" s="1"/>
  <c r="K68" i="7"/>
  <c r="K67" i="7" s="1"/>
  <c r="K66" i="7" s="1"/>
  <c r="K65" i="7" s="1"/>
  <c r="J68" i="7"/>
  <c r="J67" i="7" s="1"/>
  <c r="J66" i="7" s="1"/>
  <c r="J65" i="7" s="1"/>
  <c r="I68" i="7"/>
  <c r="I67" i="7" s="1"/>
  <c r="I66" i="7" s="1"/>
  <c r="I65" i="7" s="1"/>
  <c r="L49" i="7"/>
  <c r="K49" i="7"/>
  <c r="J49" i="7"/>
  <c r="J48" i="7" s="1"/>
  <c r="J47" i="7" s="1"/>
  <c r="J46" i="7" s="1"/>
  <c r="I49" i="7"/>
  <c r="I48" i="7" s="1"/>
  <c r="I47" i="7" s="1"/>
  <c r="I46" i="7" s="1"/>
  <c r="L48" i="7"/>
  <c r="K48" i="7"/>
  <c r="L47" i="7"/>
  <c r="L46" i="7" s="1"/>
  <c r="K47" i="7"/>
  <c r="K46" i="7" s="1"/>
  <c r="L44" i="7"/>
  <c r="K44" i="7"/>
  <c r="J44" i="7"/>
  <c r="I44" i="7"/>
  <c r="L43" i="7"/>
  <c r="L42" i="7" s="1"/>
  <c r="K43" i="7"/>
  <c r="K42" i="7" s="1"/>
  <c r="J43" i="7"/>
  <c r="J42" i="7" s="1"/>
  <c r="I43" i="7"/>
  <c r="I42" i="7"/>
  <c r="L40" i="7"/>
  <c r="K40" i="7"/>
  <c r="J40" i="7"/>
  <c r="I40" i="7"/>
  <c r="L38" i="7"/>
  <c r="L37" i="7" s="1"/>
  <c r="L36" i="7" s="1"/>
  <c r="K38" i="7"/>
  <c r="K37" i="7" s="1"/>
  <c r="K36" i="7" s="1"/>
  <c r="K35" i="7" s="1"/>
  <c r="J38" i="7"/>
  <c r="J37" i="7" s="1"/>
  <c r="J36" i="7" s="1"/>
  <c r="J35" i="7" s="1"/>
  <c r="I38" i="7"/>
  <c r="I37" i="7" s="1"/>
  <c r="I36" i="7" s="1"/>
  <c r="I35" i="7" s="1"/>
  <c r="L365" i="6"/>
  <c r="K365" i="6"/>
  <c r="J365" i="6"/>
  <c r="I365" i="6"/>
  <c r="L364" i="6"/>
  <c r="K364" i="6"/>
  <c r="J364" i="6"/>
  <c r="I364" i="6"/>
  <c r="L362" i="6"/>
  <c r="K362" i="6"/>
  <c r="J362" i="6"/>
  <c r="I362" i="6"/>
  <c r="L361" i="6"/>
  <c r="K361" i="6"/>
  <c r="J361" i="6"/>
  <c r="I361" i="6"/>
  <c r="L359" i="6"/>
  <c r="L358" i="6" s="1"/>
  <c r="K359" i="6"/>
  <c r="K358" i="6" s="1"/>
  <c r="J359" i="6"/>
  <c r="J358" i="6" s="1"/>
  <c r="I359" i="6"/>
  <c r="I358" i="6" s="1"/>
  <c r="L355" i="6"/>
  <c r="K355" i="6"/>
  <c r="K354" i="6" s="1"/>
  <c r="J355" i="6"/>
  <c r="I355" i="6"/>
  <c r="L354" i="6"/>
  <c r="J354" i="6"/>
  <c r="I354" i="6"/>
  <c r="L351" i="6"/>
  <c r="L350" i="6" s="1"/>
  <c r="K351" i="6"/>
  <c r="J351" i="6"/>
  <c r="I351" i="6"/>
  <c r="I350" i="6" s="1"/>
  <c r="K350" i="6"/>
  <c r="J350" i="6"/>
  <c r="L347" i="6"/>
  <c r="L346" i="6" s="1"/>
  <c r="L336" i="6" s="1"/>
  <c r="K347" i="6"/>
  <c r="K346" i="6" s="1"/>
  <c r="J347" i="6"/>
  <c r="J346" i="6" s="1"/>
  <c r="J336" i="6" s="1"/>
  <c r="I347" i="6"/>
  <c r="I346" i="6" s="1"/>
  <c r="L343" i="6"/>
  <c r="K343" i="6"/>
  <c r="J343" i="6"/>
  <c r="I343" i="6"/>
  <c r="L340" i="6"/>
  <c r="K340" i="6"/>
  <c r="J340" i="6"/>
  <c r="I340" i="6"/>
  <c r="L338" i="6"/>
  <c r="K338" i="6"/>
  <c r="J338" i="6"/>
  <c r="I338" i="6"/>
  <c r="I337" i="6" s="1"/>
  <c r="L337" i="6"/>
  <c r="K337" i="6"/>
  <c r="J337" i="6"/>
  <c r="L333" i="6"/>
  <c r="L332" i="6" s="1"/>
  <c r="K333" i="6"/>
  <c r="J333" i="6"/>
  <c r="J332" i="6" s="1"/>
  <c r="I333" i="6"/>
  <c r="I332" i="6" s="1"/>
  <c r="K332" i="6"/>
  <c r="L330" i="6"/>
  <c r="L329" i="6" s="1"/>
  <c r="K330" i="6"/>
  <c r="K329" i="6" s="1"/>
  <c r="J330" i="6"/>
  <c r="J329" i="6" s="1"/>
  <c r="I330" i="6"/>
  <c r="I329" i="6" s="1"/>
  <c r="L327" i="6"/>
  <c r="K327" i="6"/>
  <c r="K326" i="6" s="1"/>
  <c r="J327" i="6"/>
  <c r="I327" i="6"/>
  <c r="L326" i="6"/>
  <c r="J326" i="6"/>
  <c r="I326" i="6"/>
  <c r="L323" i="6"/>
  <c r="L322" i="6" s="1"/>
  <c r="K323" i="6"/>
  <c r="J323" i="6"/>
  <c r="I323" i="6"/>
  <c r="K322" i="6"/>
  <c r="J322" i="6"/>
  <c r="I322" i="6"/>
  <c r="L319" i="6"/>
  <c r="L318" i="6" s="1"/>
  <c r="K319" i="6"/>
  <c r="K318" i="6" s="1"/>
  <c r="J319" i="6"/>
  <c r="J318" i="6" s="1"/>
  <c r="I319" i="6"/>
  <c r="I318" i="6" s="1"/>
  <c r="L315" i="6"/>
  <c r="K315" i="6"/>
  <c r="K314" i="6" s="1"/>
  <c r="J315" i="6"/>
  <c r="I315" i="6"/>
  <c r="L314" i="6"/>
  <c r="J314" i="6"/>
  <c r="I314" i="6"/>
  <c r="L311" i="6"/>
  <c r="K311" i="6"/>
  <c r="J311" i="6"/>
  <c r="I311" i="6"/>
  <c r="L308" i="6"/>
  <c r="K308" i="6"/>
  <c r="J308" i="6"/>
  <c r="I308" i="6"/>
  <c r="L306" i="6"/>
  <c r="L305" i="6" s="1"/>
  <c r="L304" i="6" s="1"/>
  <c r="L303" i="6" s="1"/>
  <c r="K306" i="6"/>
  <c r="K305" i="6" s="1"/>
  <c r="J306" i="6"/>
  <c r="J305" i="6" s="1"/>
  <c r="I306" i="6"/>
  <c r="I305" i="6" s="1"/>
  <c r="L300" i="6"/>
  <c r="L299" i="6" s="1"/>
  <c r="K300" i="6"/>
  <c r="J300" i="6"/>
  <c r="J299" i="6" s="1"/>
  <c r="I300" i="6"/>
  <c r="I299" i="6" s="1"/>
  <c r="K299" i="6"/>
  <c r="L297" i="6"/>
  <c r="L296" i="6" s="1"/>
  <c r="K297" i="6"/>
  <c r="K296" i="6" s="1"/>
  <c r="J297" i="6"/>
  <c r="J296" i="6" s="1"/>
  <c r="I297" i="6"/>
  <c r="I296" i="6" s="1"/>
  <c r="L294" i="6"/>
  <c r="K294" i="6"/>
  <c r="K293" i="6" s="1"/>
  <c r="J294" i="6"/>
  <c r="I294" i="6"/>
  <c r="L293" i="6"/>
  <c r="J293" i="6"/>
  <c r="I293" i="6"/>
  <c r="L290" i="6"/>
  <c r="L289" i="6" s="1"/>
  <c r="K290" i="6"/>
  <c r="J290" i="6"/>
  <c r="J289" i="6" s="1"/>
  <c r="I290" i="6"/>
  <c r="I289" i="6" s="1"/>
  <c r="K289" i="6"/>
  <c r="L286" i="6"/>
  <c r="L285" i="6" s="1"/>
  <c r="K286" i="6"/>
  <c r="K285" i="6" s="1"/>
  <c r="J286" i="6"/>
  <c r="J285" i="6" s="1"/>
  <c r="I286" i="6"/>
  <c r="I285" i="6" s="1"/>
  <c r="L282" i="6"/>
  <c r="K282" i="6"/>
  <c r="K281" i="6" s="1"/>
  <c r="J282" i="6"/>
  <c r="I282" i="6"/>
  <c r="L281" i="6"/>
  <c r="J281" i="6"/>
  <c r="I281" i="6"/>
  <c r="L278" i="6"/>
  <c r="K278" i="6"/>
  <c r="J278" i="6"/>
  <c r="I278" i="6"/>
  <c r="L275" i="6"/>
  <c r="K275" i="6"/>
  <c r="J275" i="6"/>
  <c r="I275" i="6"/>
  <c r="L273" i="6"/>
  <c r="L272" i="6" s="1"/>
  <c r="K273" i="6"/>
  <c r="K272" i="6" s="1"/>
  <c r="K271" i="6" s="1"/>
  <c r="J273" i="6"/>
  <c r="J272" i="6" s="1"/>
  <c r="I273" i="6"/>
  <c r="I272" i="6" s="1"/>
  <c r="L268" i="6"/>
  <c r="L267" i="6" s="1"/>
  <c r="K268" i="6"/>
  <c r="K267" i="6" s="1"/>
  <c r="J268" i="6"/>
  <c r="J267" i="6" s="1"/>
  <c r="I268" i="6"/>
  <c r="I267" i="6" s="1"/>
  <c r="L265" i="6"/>
  <c r="K265" i="6"/>
  <c r="K264" i="6" s="1"/>
  <c r="J265" i="6"/>
  <c r="I265" i="6"/>
  <c r="L264" i="6"/>
  <c r="J264" i="6"/>
  <c r="I264" i="6"/>
  <c r="L262" i="6"/>
  <c r="K262" i="6"/>
  <c r="J262" i="6"/>
  <c r="J261" i="6" s="1"/>
  <c r="I262" i="6"/>
  <c r="I261" i="6" s="1"/>
  <c r="L261" i="6"/>
  <c r="K261" i="6"/>
  <c r="L258" i="6"/>
  <c r="L257" i="6" s="1"/>
  <c r="K258" i="6"/>
  <c r="K257" i="6" s="1"/>
  <c r="J258" i="6"/>
  <c r="J257" i="6" s="1"/>
  <c r="I258" i="6"/>
  <c r="I257" i="6" s="1"/>
  <c r="L254" i="6"/>
  <c r="L253" i="6" s="1"/>
  <c r="K254" i="6"/>
  <c r="K253" i="6" s="1"/>
  <c r="J254" i="6"/>
  <c r="I254" i="6"/>
  <c r="J253" i="6"/>
  <c r="I253" i="6"/>
  <c r="L250" i="6"/>
  <c r="K250" i="6"/>
  <c r="J250" i="6"/>
  <c r="I250" i="6"/>
  <c r="L249" i="6"/>
  <c r="K249" i="6"/>
  <c r="J249" i="6"/>
  <c r="I249" i="6"/>
  <c r="L246" i="6"/>
  <c r="K246" i="6"/>
  <c r="J246" i="6"/>
  <c r="I246" i="6"/>
  <c r="L243" i="6"/>
  <c r="K243" i="6"/>
  <c r="J243" i="6"/>
  <c r="I243" i="6"/>
  <c r="L241" i="6"/>
  <c r="L240" i="6" s="1"/>
  <c r="K241" i="6"/>
  <c r="K240" i="6" s="1"/>
  <c r="J241" i="6"/>
  <c r="I241" i="6"/>
  <c r="J240" i="6"/>
  <c r="I240" i="6"/>
  <c r="I239" i="6" s="1"/>
  <c r="L234" i="6"/>
  <c r="K234" i="6"/>
  <c r="J234" i="6"/>
  <c r="J233" i="6" s="1"/>
  <c r="J232" i="6" s="1"/>
  <c r="I234" i="6"/>
  <c r="I233" i="6" s="1"/>
  <c r="I232" i="6" s="1"/>
  <c r="L233" i="6"/>
  <c r="K233" i="6"/>
  <c r="L232" i="6"/>
  <c r="K232" i="6"/>
  <c r="L230" i="6"/>
  <c r="K230" i="6"/>
  <c r="J230" i="6"/>
  <c r="J229" i="6" s="1"/>
  <c r="J228" i="6" s="1"/>
  <c r="I230" i="6"/>
  <c r="I229" i="6" s="1"/>
  <c r="I228" i="6" s="1"/>
  <c r="L229" i="6"/>
  <c r="K229" i="6"/>
  <c r="L228" i="6"/>
  <c r="K228" i="6"/>
  <c r="L221" i="6"/>
  <c r="L220" i="6" s="1"/>
  <c r="K221" i="6"/>
  <c r="K220" i="6" s="1"/>
  <c r="J221" i="6"/>
  <c r="J220" i="6" s="1"/>
  <c r="I221" i="6"/>
  <c r="I220" i="6" s="1"/>
  <c r="L218" i="6"/>
  <c r="L217" i="6" s="1"/>
  <c r="L216" i="6" s="1"/>
  <c r="K218" i="6"/>
  <c r="K217" i="6" s="1"/>
  <c r="K216" i="6" s="1"/>
  <c r="J218" i="6"/>
  <c r="I218" i="6"/>
  <c r="J217" i="6"/>
  <c r="I217" i="6"/>
  <c r="L211" i="6"/>
  <c r="L210" i="6" s="1"/>
  <c r="L209" i="6" s="1"/>
  <c r="K211" i="6"/>
  <c r="K210" i="6" s="1"/>
  <c r="K209" i="6" s="1"/>
  <c r="J211" i="6"/>
  <c r="I211" i="6"/>
  <c r="J210" i="6"/>
  <c r="J209" i="6" s="1"/>
  <c r="I210" i="6"/>
  <c r="I209" i="6" s="1"/>
  <c r="L207" i="6"/>
  <c r="L206" i="6" s="1"/>
  <c r="K207" i="6"/>
  <c r="K206" i="6" s="1"/>
  <c r="J207" i="6"/>
  <c r="I207" i="6"/>
  <c r="J206" i="6"/>
  <c r="I206" i="6"/>
  <c r="L202" i="6"/>
  <c r="K202" i="6"/>
  <c r="J202" i="6"/>
  <c r="I202" i="6"/>
  <c r="L201" i="6"/>
  <c r="K201" i="6"/>
  <c r="J201" i="6"/>
  <c r="I201" i="6"/>
  <c r="L196" i="6"/>
  <c r="L195" i="6" s="1"/>
  <c r="K196" i="6"/>
  <c r="K195" i="6" s="1"/>
  <c r="J196" i="6"/>
  <c r="J195" i="6" s="1"/>
  <c r="J186" i="6" s="1"/>
  <c r="I196" i="6"/>
  <c r="I195" i="6" s="1"/>
  <c r="I186" i="6" s="1"/>
  <c r="L191" i="6"/>
  <c r="L190" i="6" s="1"/>
  <c r="K191" i="6"/>
  <c r="K190" i="6" s="1"/>
  <c r="J191" i="6"/>
  <c r="I191" i="6"/>
  <c r="J190" i="6"/>
  <c r="I190" i="6"/>
  <c r="L188" i="6"/>
  <c r="K188" i="6"/>
  <c r="J188" i="6"/>
  <c r="I188" i="6"/>
  <c r="L187" i="6"/>
  <c r="K187" i="6"/>
  <c r="J187" i="6"/>
  <c r="I187" i="6"/>
  <c r="L180" i="6"/>
  <c r="K180" i="6"/>
  <c r="K179" i="6" s="1"/>
  <c r="J180" i="6"/>
  <c r="J179" i="6" s="1"/>
  <c r="I180" i="6"/>
  <c r="I179" i="6" s="1"/>
  <c r="L179" i="6"/>
  <c r="L175" i="6"/>
  <c r="L174" i="6" s="1"/>
  <c r="L173" i="6" s="1"/>
  <c r="K175" i="6"/>
  <c r="K174" i="6" s="1"/>
  <c r="K173" i="6" s="1"/>
  <c r="J175" i="6"/>
  <c r="I175" i="6"/>
  <c r="J174" i="6"/>
  <c r="I174" i="6"/>
  <c r="L171" i="6"/>
  <c r="L170" i="6" s="1"/>
  <c r="L169" i="6" s="1"/>
  <c r="K171" i="6"/>
  <c r="K170" i="6" s="1"/>
  <c r="K169" i="6" s="1"/>
  <c r="J171" i="6"/>
  <c r="I171" i="6"/>
  <c r="J170" i="6"/>
  <c r="J169" i="6" s="1"/>
  <c r="I170" i="6"/>
  <c r="I169" i="6" s="1"/>
  <c r="L166" i="6"/>
  <c r="L165" i="6" s="1"/>
  <c r="K166" i="6"/>
  <c r="K165" i="6" s="1"/>
  <c r="J166" i="6"/>
  <c r="J165" i="6" s="1"/>
  <c r="I166" i="6"/>
  <c r="I165" i="6" s="1"/>
  <c r="L161" i="6"/>
  <c r="L160" i="6" s="1"/>
  <c r="K161" i="6"/>
  <c r="K160" i="6" s="1"/>
  <c r="J161" i="6"/>
  <c r="I161" i="6"/>
  <c r="J160" i="6"/>
  <c r="I160" i="6"/>
  <c r="I159" i="6" s="1"/>
  <c r="I158" i="6" s="1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L146" i="6" s="1"/>
  <c r="L145" i="6" s="1"/>
  <c r="K147" i="6"/>
  <c r="K146" i="6" s="1"/>
  <c r="K145" i="6" s="1"/>
  <c r="J147" i="6"/>
  <c r="I147" i="6"/>
  <c r="J146" i="6"/>
  <c r="J145" i="6" s="1"/>
  <c r="I146" i="6"/>
  <c r="I145" i="6" s="1"/>
  <c r="L142" i="6"/>
  <c r="L141" i="6" s="1"/>
  <c r="L140" i="6" s="1"/>
  <c r="K142" i="6"/>
  <c r="K141" i="6" s="1"/>
  <c r="K140" i="6" s="1"/>
  <c r="K139" i="6" s="1"/>
  <c r="J142" i="6"/>
  <c r="I142" i="6"/>
  <c r="J141" i="6"/>
  <c r="J140" i="6" s="1"/>
  <c r="I141" i="6"/>
  <c r="I140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 s="1"/>
  <c r="I123" i="6" s="1"/>
  <c r="L121" i="6"/>
  <c r="L120" i="6" s="1"/>
  <c r="L119" i="6" s="1"/>
  <c r="K121" i="6"/>
  <c r="K120" i="6" s="1"/>
  <c r="K119" i="6" s="1"/>
  <c r="J121" i="6"/>
  <c r="J120" i="6" s="1"/>
  <c r="J119" i="6" s="1"/>
  <c r="I121" i="6"/>
  <c r="I120" i="6" s="1"/>
  <c r="I119" i="6" s="1"/>
  <c r="L116" i="6"/>
  <c r="L115" i="6" s="1"/>
  <c r="L114" i="6" s="1"/>
  <c r="L113" i="6" s="1"/>
  <c r="K116" i="6"/>
  <c r="K115" i="6" s="1"/>
  <c r="K114" i="6" s="1"/>
  <c r="K113" i="6" s="1"/>
  <c r="J116" i="6"/>
  <c r="J115" i="6" s="1"/>
  <c r="J114" i="6" s="1"/>
  <c r="I116" i="6"/>
  <c r="I115" i="6" s="1"/>
  <c r="I114" i="6" s="1"/>
  <c r="L110" i="6"/>
  <c r="K110" i="6"/>
  <c r="J110" i="6"/>
  <c r="I110" i="6"/>
  <c r="I109" i="6" s="1"/>
  <c r="L109" i="6"/>
  <c r="K109" i="6"/>
  <c r="J109" i="6"/>
  <c r="L106" i="6"/>
  <c r="L105" i="6" s="1"/>
  <c r="L104" i="6" s="1"/>
  <c r="K106" i="6"/>
  <c r="K105" i="6" s="1"/>
  <c r="K104" i="6" s="1"/>
  <c r="J106" i="6"/>
  <c r="J105" i="6" s="1"/>
  <c r="J104" i="6" s="1"/>
  <c r="I106" i="6"/>
  <c r="I105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K96" i="6"/>
  <c r="K95" i="6" s="1"/>
  <c r="K94" i="6" s="1"/>
  <c r="J96" i="6"/>
  <c r="J95" i="6" s="1"/>
  <c r="J94" i="6" s="1"/>
  <c r="I96" i="6"/>
  <c r="I95" i="6" s="1"/>
  <c r="I94" i="6" s="1"/>
  <c r="L89" i="6"/>
  <c r="K89" i="6"/>
  <c r="J89" i="6"/>
  <c r="I89" i="6"/>
  <c r="I88" i="6" s="1"/>
  <c r="I87" i="6" s="1"/>
  <c r="I86" i="6" s="1"/>
  <c r="L88" i="6"/>
  <c r="K88" i="6"/>
  <c r="K87" i="6" s="1"/>
  <c r="K86" i="6" s="1"/>
  <c r="J88" i="6"/>
  <c r="L87" i="6"/>
  <c r="L86" i="6" s="1"/>
  <c r="J87" i="6"/>
  <c r="J86" i="6" s="1"/>
  <c r="L84" i="6"/>
  <c r="K84" i="6"/>
  <c r="K83" i="6" s="1"/>
  <c r="K82" i="6" s="1"/>
  <c r="J84" i="6"/>
  <c r="I84" i="6"/>
  <c r="L83" i="6"/>
  <c r="L82" i="6" s="1"/>
  <c r="J83" i="6"/>
  <c r="J82" i="6" s="1"/>
  <c r="I83" i="6"/>
  <c r="I82" i="6" s="1"/>
  <c r="L78" i="6"/>
  <c r="K78" i="6"/>
  <c r="K77" i="6" s="1"/>
  <c r="J78" i="6"/>
  <c r="I78" i="6"/>
  <c r="L77" i="6"/>
  <c r="J77" i="6"/>
  <c r="I77" i="6"/>
  <c r="L73" i="6"/>
  <c r="K73" i="6"/>
  <c r="J73" i="6"/>
  <c r="I73" i="6"/>
  <c r="I72" i="6" s="1"/>
  <c r="L72" i="6"/>
  <c r="K72" i="6"/>
  <c r="J72" i="6"/>
  <c r="L68" i="6"/>
  <c r="L67" i="6" s="1"/>
  <c r="L66" i="6" s="1"/>
  <c r="K68" i="6"/>
  <c r="K67" i="6" s="1"/>
  <c r="K66" i="6" s="1"/>
  <c r="J68" i="6"/>
  <c r="J67" i="6" s="1"/>
  <c r="J66" i="6" s="1"/>
  <c r="J65" i="6" s="1"/>
  <c r="I68" i="6"/>
  <c r="I67" i="6" s="1"/>
  <c r="L49" i="6"/>
  <c r="L48" i="6" s="1"/>
  <c r="L47" i="6" s="1"/>
  <c r="L46" i="6" s="1"/>
  <c r="K49" i="6"/>
  <c r="J49" i="6"/>
  <c r="I49" i="6"/>
  <c r="I48" i="6" s="1"/>
  <c r="I47" i="6" s="1"/>
  <c r="I46" i="6" s="1"/>
  <c r="K48" i="6"/>
  <c r="K47" i="6" s="1"/>
  <c r="K46" i="6" s="1"/>
  <c r="J48" i="6"/>
  <c r="J47" i="6"/>
  <c r="J46" i="6" s="1"/>
  <c r="L44" i="6"/>
  <c r="K44" i="6"/>
  <c r="K43" i="6" s="1"/>
  <c r="K42" i="6" s="1"/>
  <c r="J44" i="6"/>
  <c r="I44" i="6"/>
  <c r="L43" i="6"/>
  <c r="J43" i="6"/>
  <c r="J42" i="6" s="1"/>
  <c r="I43" i="6"/>
  <c r="I42" i="6" s="1"/>
  <c r="L42" i="6"/>
  <c r="L40" i="6"/>
  <c r="K40" i="6"/>
  <c r="J40" i="6"/>
  <c r="I40" i="6"/>
  <c r="L38" i="6"/>
  <c r="K38" i="6"/>
  <c r="J38" i="6"/>
  <c r="J37" i="6" s="1"/>
  <c r="J36" i="6" s="1"/>
  <c r="I38" i="6"/>
  <c r="I37" i="6" s="1"/>
  <c r="I36" i="6" s="1"/>
  <c r="I35" i="6" s="1"/>
  <c r="L37" i="6"/>
  <c r="L36" i="6" s="1"/>
  <c r="L35" i="6" s="1"/>
  <c r="K37" i="6"/>
  <c r="K36" i="6"/>
  <c r="K35" i="6" s="1"/>
  <c r="L365" i="4"/>
  <c r="L364" i="4" s="1"/>
  <c r="K365" i="4"/>
  <c r="J365" i="4"/>
  <c r="I365" i="4"/>
  <c r="K364" i="4"/>
  <c r="J364" i="4"/>
  <c r="I364" i="4"/>
  <c r="L362" i="4"/>
  <c r="K362" i="4"/>
  <c r="J362" i="4"/>
  <c r="I362" i="4"/>
  <c r="L361" i="4"/>
  <c r="K361" i="4"/>
  <c r="J361" i="4"/>
  <c r="I361" i="4"/>
  <c r="L359" i="4"/>
  <c r="K359" i="4"/>
  <c r="K358" i="4" s="1"/>
  <c r="J359" i="4"/>
  <c r="J358" i="4" s="1"/>
  <c r="I359" i="4"/>
  <c r="I358" i="4" s="1"/>
  <c r="L358" i="4"/>
  <c r="L355" i="4"/>
  <c r="L354" i="4" s="1"/>
  <c r="K355" i="4"/>
  <c r="J355" i="4"/>
  <c r="I355" i="4"/>
  <c r="K354" i="4"/>
  <c r="J354" i="4"/>
  <c r="I354" i="4"/>
  <c r="L351" i="4"/>
  <c r="K351" i="4"/>
  <c r="J351" i="4"/>
  <c r="I351" i="4"/>
  <c r="L350" i="4"/>
  <c r="K350" i="4"/>
  <c r="J350" i="4"/>
  <c r="I350" i="4"/>
  <c r="L347" i="4"/>
  <c r="K347" i="4"/>
  <c r="K346" i="4" s="1"/>
  <c r="J347" i="4"/>
  <c r="J346" i="4" s="1"/>
  <c r="I347" i="4"/>
  <c r="I346" i="4" s="1"/>
  <c r="I336" i="4" s="1"/>
  <c r="L346" i="4"/>
  <c r="L343" i="4"/>
  <c r="K343" i="4"/>
  <c r="J343" i="4"/>
  <c r="I343" i="4"/>
  <c r="L340" i="4"/>
  <c r="K340" i="4"/>
  <c r="J340" i="4"/>
  <c r="I340" i="4"/>
  <c r="L338" i="4"/>
  <c r="L337" i="4" s="1"/>
  <c r="K338" i="4"/>
  <c r="K337" i="4" s="1"/>
  <c r="J338" i="4"/>
  <c r="I338" i="4"/>
  <c r="J337" i="4"/>
  <c r="I337" i="4"/>
  <c r="L333" i="4"/>
  <c r="L332" i="4" s="1"/>
  <c r="K333" i="4"/>
  <c r="K332" i="4" s="1"/>
  <c r="J333" i="4"/>
  <c r="J332" i="4" s="1"/>
  <c r="I333" i="4"/>
  <c r="I332" i="4" s="1"/>
  <c r="L330" i="4"/>
  <c r="K330" i="4"/>
  <c r="K329" i="4" s="1"/>
  <c r="J330" i="4"/>
  <c r="J329" i="4" s="1"/>
  <c r="I330" i="4"/>
  <c r="I329" i="4" s="1"/>
  <c r="L329" i="4"/>
  <c r="L327" i="4"/>
  <c r="L326" i="4" s="1"/>
  <c r="K327" i="4"/>
  <c r="J327" i="4"/>
  <c r="I327" i="4"/>
  <c r="K326" i="4"/>
  <c r="J326" i="4"/>
  <c r="I326" i="4"/>
  <c r="L323" i="4"/>
  <c r="L322" i="4" s="1"/>
  <c r="K323" i="4"/>
  <c r="K322" i="4" s="1"/>
  <c r="J323" i="4"/>
  <c r="J322" i="4" s="1"/>
  <c r="I323" i="4"/>
  <c r="I322" i="4" s="1"/>
  <c r="L319" i="4"/>
  <c r="K319" i="4"/>
  <c r="K318" i="4" s="1"/>
  <c r="J319" i="4"/>
  <c r="J318" i="4" s="1"/>
  <c r="I319" i="4"/>
  <c r="I318" i="4" s="1"/>
  <c r="L318" i="4"/>
  <c r="L315" i="4"/>
  <c r="L314" i="4" s="1"/>
  <c r="K315" i="4"/>
  <c r="J315" i="4"/>
  <c r="I315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K306" i="4"/>
  <c r="K305" i="4" s="1"/>
  <c r="K304" i="4" s="1"/>
  <c r="J306" i="4"/>
  <c r="J305" i="4" s="1"/>
  <c r="I306" i="4"/>
  <c r="I305" i="4" s="1"/>
  <c r="L305" i="4"/>
  <c r="L300" i="4"/>
  <c r="L299" i="4" s="1"/>
  <c r="K300" i="4"/>
  <c r="K299" i="4" s="1"/>
  <c r="J300" i="4"/>
  <c r="J299" i="4" s="1"/>
  <c r="I300" i="4"/>
  <c r="I299" i="4" s="1"/>
  <c r="L297" i="4"/>
  <c r="K297" i="4"/>
  <c r="K296" i="4" s="1"/>
  <c r="J297" i="4"/>
  <c r="J296" i="4" s="1"/>
  <c r="I297" i="4"/>
  <c r="I296" i="4" s="1"/>
  <c r="L296" i="4"/>
  <c r="L294" i="4"/>
  <c r="L293" i="4" s="1"/>
  <c r="K294" i="4"/>
  <c r="J294" i="4"/>
  <c r="I294" i="4"/>
  <c r="K293" i="4"/>
  <c r="J293" i="4"/>
  <c r="I293" i="4"/>
  <c r="L290" i="4"/>
  <c r="L289" i="4" s="1"/>
  <c r="K290" i="4"/>
  <c r="K289" i="4" s="1"/>
  <c r="J290" i="4"/>
  <c r="J289" i="4" s="1"/>
  <c r="I290" i="4"/>
  <c r="I289" i="4" s="1"/>
  <c r="L286" i="4"/>
  <c r="K286" i="4"/>
  <c r="K285" i="4" s="1"/>
  <c r="J286" i="4"/>
  <c r="J285" i="4" s="1"/>
  <c r="I286" i="4"/>
  <c r="I285" i="4" s="1"/>
  <c r="L285" i="4"/>
  <c r="L282" i="4"/>
  <c r="L281" i="4" s="1"/>
  <c r="K282" i="4"/>
  <c r="J282" i="4"/>
  <c r="I282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K273" i="4"/>
  <c r="K272" i="4" s="1"/>
  <c r="K271" i="4" s="1"/>
  <c r="J273" i="4"/>
  <c r="J272" i="4" s="1"/>
  <c r="I273" i="4"/>
  <c r="I272" i="4" s="1"/>
  <c r="L272" i="4"/>
  <c r="L268" i="4"/>
  <c r="L267" i="4" s="1"/>
  <c r="K268" i="4"/>
  <c r="K267" i="4" s="1"/>
  <c r="J268" i="4"/>
  <c r="J267" i="4" s="1"/>
  <c r="I268" i="4"/>
  <c r="I267" i="4" s="1"/>
  <c r="L265" i="4"/>
  <c r="K265" i="4"/>
  <c r="J265" i="4"/>
  <c r="I265" i="4"/>
  <c r="L264" i="4"/>
  <c r="K264" i="4"/>
  <c r="J264" i="4"/>
  <c r="I264" i="4"/>
  <c r="L262" i="4"/>
  <c r="K262" i="4"/>
  <c r="J262" i="4"/>
  <c r="I262" i="4"/>
  <c r="L261" i="4"/>
  <c r="K261" i="4"/>
  <c r="J261" i="4"/>
  <c r="I261" i="4"/>
  <c r="L258" i="4"/>
  <c r="L257" i="4" s="1"/>
  <c r="K258" i="4"/>
  <c r="K257" i="4" s="1"/>
  <c r="J258" i="4"/>
  <c r="J257" i="4" s="1"/>
  <c r="I258" i="4"/>
  <c r="I257" i="4" s="1"/>
  <c r="L254" i="4"/>
  <c r="L253" i="4" s="1"/>
  <c r="K254" i="4"/>
  <c r="J254" i="4"/>
  <c r="I254" i="4"/>
  <c r="I253" i="4" s="1"/>
  <c r="K253" i="4"/>
  <c r="J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3" i="4"/>
  <c r="K243" i="4"/>
  <c r="J243" i="4"/>
  <c r="I243" i="4"/>
  <c r="L241" i="4"/>
  <c r="L240" i="4" s="1"/>
  <c r="K241" i="4"/>
  <c r="J241" i="4"/>
  <c r="I241" i="4"/>
  <c r="I240" i="4" s="1"/>
  <c r="K240" i="4"/>
  <c r="K239" i="4" s="1"/>
  <c r="J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1" i="4"/>
  <c r="L220" i="4" s="1"/>
  <c r="K221" i="4"/>
  <c r="K220" i="4" s="1"/>
  <c r="J221" i="4"/>
  <c r="J220" i="4" s="1"/>
  <c r="I221" i="4"/>
  <c r="I220" i="4"/>
  <c r="L218" i="4"/>
  <c r="L217" i="4" s="1"/>
  <c r="L216" i="4" s="1"/>
  <c r="K218" i="4"/>
  <c r="J218" i="4"/>
  <c r="I218" i="4"/>
  <c r="I217" i="4" s="1"/>
  <c r="I216" i="4" s="1"/>
  <c r="K217" i="4"/>
  <c r="K216" i="4" s="1"/>
  <c r="J217" i="4"/>
  <c r="J216" i="4" s="1"/>
  <c r="L211" i="4"/>
  <c r="L210" i="4" s="1"/>
  <c r="L209" i="4" s="1"/>
  <c r="K211" i="4"/>
  <c r="J211" i="4"/>
  <c r="I211" i="4"/>
  <c r="I210" i="4" s="1"/>
  <c r="I209" i="4" s="1"/>
  <c r="K210" i="4"/>
  <c r="K209" i="4" s="1"/>
  <c r="J210" i="4"/>
  <c r="J209" i="4" s="1"/>
  <c r="L207" i="4"/>
  <c r="L206" i="4" s="1"/>
  <c r="K207" i="4"/>
  <c r="J207" i="4"/>
  <c r="I207" i="4"/>
  <c r="I206" i="4" s="1"/>
  <c r="K206" i="4"/>
  <c r="J206" i="4"/>
  <c r="L202" i="4"/>
  <c r="K202" i="4"/>
  <c r="J202" i="4"/>
  <c r="I202" i="4"/>
  <c r="L201" i="4"/>
  <c r="K201" i="4"/>
  <c r="J201" i="4"/>
  <c r="I201" i="4"/>
  <c r="L196" i="4"/>
  <c r="L195" i="4" s="1"/>
  <c r="K196" i="4"/>
  <c r="K195" i="4" s="1"/>
  <c r="K186" i="4" s="1"/>
  <c r="J196" i="4"/>
  <c r="J195" i="4" s="1"/>
  <c r="I196" i="4"/>
  <c r="I195" i="4"/>
  <c r="L191" i="4"/>
  <c r="L190" i="4" s="1"/>
  <c r="K191" i="4"/>
  <c r="J191" i="4"/>
  <c r="I191" i="4"/>
  <c r="I190" i="4" s="1"/>
  <c r="K190" i="4"/>
  <c r="J190" i="4"/>
  <c r="L188" i="4"/>
  <c r="K188" i="4"/>
  <c r="J188" i="4"/>
  <c r="I188" i="4"/>
  <c r="L187" i="4"/>
  <c r="L186" i="4" s="1"/>
  <c r="L185" i="4" s="1"/>
  <c r="K187" i="4"/>
  <c r="J187" i="4"/>
  <c r="I187" i="4"/>
  <c r="L180" i="4"/>
  <c r="L179" i="4" s="1"/>
  <c r="K180" i="4"/>
  <c r="K179" i="4" s="1"/>
  <c r="J180" i="4"/>
  <c r="J179" i="4" s="1"/>
  <c r="I180" i="4"/>
  <c r="I179" i="4" s="1"/>
  <c r="L175" i="4"/>
  <c r="L174" i="4" s="1"/>
  <c r="L173" i="4" s="1"/>
  <c r="K175" i="4"/>
  <c r="J175" i="4"/>
  <c r="I175" i="4"/>
  <c r="I174" i="4" s="1"/>
  <c r="I173" i="4" s="1"/>
  <c r="K174" i="4"/>
  <c r="K173" i="4" s="1"/>
  <c r="J174" i="4"/>
  <c r="L171" i="4"/>
  <c r="L170" i="4" s="1"/>
  <c r="L169" i="4" s="1"/>
  <c r="K171" i="4"/>
  <c r="J171" i="4"/>
  <c r="I171" i="4"/>
  <c r="I170" i="4" s="1"/>
  <c r="I169" i="4" s="1"/>
  <c r="K170" i="4"/>
  <c r="K169" i="4" s="1"/>
  <c r="J170" i="4"/>
  <c r="J169" i="4" s="1"/>
  <c r="L166" i="4"/>
  <c r="L165" i="4" s="1"/>
  <c r="K166" i="4"/>
  <c r="K165" i="4" s="1"/>
  <c r="J166" i="4"/>
  <c r="J165" i="4" s="1"/>
  <c r="I166" i="4"/>
  <c r="I165" i="4" s="1"/>
  <c r="L161" i="4"/>
  <c r="L160" i="4" s="1"/>
  <c r="L159" i="4" s="1"/>
  <c r="L158" i="4" s="1"/>
  <c r="K161" i="4"/>
  <c r="J161" i="4"/>
  <c r="I161" i="4"/>
  <c r="I160" i="4" s="1"/>
  <c r="K160" i="4"/>
  <c r="J160" i="4"/>
  <c r="L155" i="4"/>
  <c r="K155" i="4"/>
  <c r="K154" i="4" s="1"/>
  <c r="K153" i="4" s="1"/>
  <c r="J155" i="4"/>
  <c r="J154" i="4" s="1"/>
  <c r="J153" i="4" s="1"/>
  <c r="I155" i="4"/>
  <c r="I154" i="4" s="1"/>
  <c r="I153" i="4" s="1"/>
  <c r="L154" i="4"/>
  <c r="L153" i="4"/>
  <c r="L151" i="4"/>
  <c r="K151" i="4"/>
  <c r="K150" i="4" s="1"/>
  <c r="J151" i="4"/>
  <c r="J150" i="4" s="1"/>
  <c r="I151" i="4"/>
  <c r="I150" i="4" s="1"/>
  <c r="L150" i="4"/>
  <c r="L147" i="4"/>
  <c r="L146" i="4" s="1"/>
  <c r="L145" i="4" s="1"/>
  <c r="K147" i="4"/>
  <c r="J147" i="4"/>
  <c r="I147" i="4"/>
  <c r="I146" i="4" s="1"/>
  <c r="I145" i="4" s="1"/>
  <c r="K146" i="4"/>
  <c r="K145" i="4" s="1"/>
  <c r="J146" i="4"/>
  <c r="J145" i="4" s="1"/>
  <c r="L142" i="4"/>
  <c r="L141" i="4" s="1"/>
  <c r="L140" i="4" s="1"/>
  <c r="L139" i="4" s="1"/>
  <c r="K142" i="4"/>
  <c r="J142" i="4"/>
  <c r="I142" i="4"/>
  <c r="I141" i="4" s="1"/>
  <c r="I140" i="4" s="1"/>
  <c r="K141" i="4"/>
  <c r="K140" i="4" s="1"/>
  <c r="J141" i="4"/>
  <c r="J140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K113" i="4" s="1"/>
  <c r="J116" i="4"/>
  <c r="J115" i="4" s="1"/>
  <c r="J114" i="4" s="1"/>
  <c r="I116" i="4"/>
  <c r="I115" i="4"/>
  <c r="I114" i="4" s="1"/>
  <c r="L110" i="4"/>
  <c r="L109" i="4" s="1"/>
  <c r="K110" i="4"/>
  <c r="J110" i="4"/>
  <c r="I110" i="4"/>
  <c r="K109" i="4"/>
  <c r="J109" i="4"/>
  <c r="I109" i="4"/>
  <c r="L106" i="4"/>
  <c r="L105" i="4" s="1"/>
  <c r="K106" i="4"/>
  <c r="K105" i="4" s="1"/>
  <c r="K104" i="4" s="1"/>
  <c r="J106" i="4"/>
  <c r="J105" i="4" s="1"/>
  <c r="J104" i="4" s="1"/>
  <c r="I106" i="4"/>
  <c r="I105" i="4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K93" i="4" s="1"/>
  <c r="J96" i="4"/>
  <c r="J95" i="4" s="1"/>
  <c r="J94" i="4" s="1"/>
  <c r="J93" i="4" s="1"/>
  <c r="I96" i="4"/>
  <c r="I95" i="4" s="1"/>
  <c r="I94" i="4" s="1"/>
  <c r="L89" i="4"/>
  <c r="L88" i="4" s="1"/>
  <c r="L87" i="4" s="1"/>
  <c r="L86" i="4" s="1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L84" i="4"/>
  <c r="K84" i="4"/>
  <c r="J84" i="4"/>
  <c r="I84" i="4"/>
  <c r="I83" i="4" s="1"/>
  <c r="I82" i="4" s="1"/>
  <c r="L83" i="4"/>
  <c r="L82" i="4" s="1"/>
  <c r="K83" i="4"/>
  <c r="K82" i="4" s="1"/>
  <c r="J83" i="4"/>
  <c r="J82" i="4" s="1"/>
  <c r="L78" i="4"/>
  <c r="L77" i="4" s="1"/>
  <c r="K78" i="4"/>
  <c r="J78" i="4"/>
  <c r="I78" i="4"/>
  <c r="I77" i="4" s="1"/>
  <c r="K77" i="4"/>
  <c r="J77" i="4"/>
  <c r="L73" i="4"/>
  <c r="K73" i="4"/>
  <c r="J73" i="4"/>
  <c r="I73" i="4"/>
  <c r="L72" i="4"/>
  <c r="K72" i="4"/>
  <c r="J72" i="4"/>
  <c r="I72" i="4"/>
  <c r="L68" i="4"/>
  <c r="K68" i="4"/>
  <c r="K67" i="4" s="1"/>
  <c r="K66" i="4" s="1"/>
  <c r="J68" i="4"/>
  <c r="J67" i="4" s="1"/>
  <c r="J66" i="4" s="1"/>
  <c r="I68" i="4"/>
  <c r="L67" i="4"/>
  <c r="L66" i="4" s="1"/>
  <c r="L65" i="4" s="1"/>
  <c r="I67" i="4"/>
  <c r="I66" i="4" s="1"/>
  <c r="I65" i="4" s="1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K44" i="4"/>
  <c r="J44" i="4"/>
  <c r="I44" i="4"/>
  <c r="I43" i="4" s="1"/>
  <c r="I42" i="4" s="1"/>
  <c r="L43" i="4"/>
  <c r="K43" i="4"/>
  <c r="K42" i="4" s="1"/>
  <c r="J43" i="4"/>
  <c r="J42" i="4" s="1"/>
  <c r="L42" i="4"/>
  <c r="L40" i="4"/>
  <c r="K40" i="4"/>
  <c r="J40" i="4"/>
  <c r="I40" i="4"/>
  <c r="L38" i="4"/>
  <c r="K38" i="4"/>
  <c r="K37" i="4" s="1"/>
  <c r="K36" i="4" s="1"/>
  <c r="K35" i="4" s="1"/>
  <c r="J38" i="4"/>
  <c r="J37" i="4" s="1"/>
  <c r="J36" i="4" s="1"/>
  <c r="I38" i="4"/>
  <c r="L37" i="4"/>
  <c r="I37" i="4"/>
  <c r="I36" i="4" s="1"/>
  <c r="I35" i="4" s="1"/>
  <c r="L36" i="4"/>
  <c r="L35" i="4" s="1"/>
  <c r="L365" i="3"/>
  <c r="K365" i="3"/>
  <c r="K364" i="3" s="1"/>
  <c r="J365" i="3"/>
  <c r="I365" i="3"/>
  <c r="I364" i="3" s="1"/>
  <c r="L364" i="3"/>
  <c r="J364" i="3"/>
  <c r="L362" i="3"/>
  <c r="L361" i="3" s="1"/>
  <c r="K362" i="3"/>
  <c r="J362" i="3"/>
  <c r="I362" i="3"/>
  <c r="K361" i="3"/>
  <c r="J361" i="3"/>
  <c r="I361" i="3"/>
  <c r="L359" i="3"/>
  <c r="K359" i="3"/>
  <c r="J359" i="3"/>
  <c r="J358" i="3" s="1"/>
  <c r="I359" i="3"/>
  <c r="I358" i="3" s="1"/>
  <c r="L358" i="3"/>
  <c r="K358" i="3"/>
  <c r="L355" i="3"/>
  <c r="K355" i="3"/>
  <c r="K354" i="3" s="1"/>
  <c r="J355" i="3"/>
  <c r="I355" i="3"/>
  <c r="I354" i="3" s="1"/>
  <c r="L354" i="3"/>
  <c r="J354" i="3"/>
  <c r="L351" i="3"/>
  <c r="L350" i="3" s="1"/>
  <c r="K351" i="3"/>
  <c r="J351" i="3"/>
  <c r="I351" i="3"/>
  <c r="K350" i="3"/>
  <c r="J350" i="3"/>
  <c r="I350" i="3"/>
  <c r="L347" i="3"/>
  <c r="L346" i="3" s="1"/>
  <c r="K347" i="3"/>
  <c r="J347" i="3"/>
  <c r="J346" i="3" s="1"/>
  <c r="I347" i="3"/>
  <c r="I346" i="3" s="1"/>
  <c r="K346" i="3"/>
  <c r="L343" i="3"/>
  <c r="K343" i="3"/>
  <c r="J343" i="3"/>
  <c r="I343" i="3"/>
  <c r="L340" i="3"/>
  <c r="K340" i="3"/>
  <c r="J340" i="3"/>
  <c r="I340" i="3"/>
  <c r="L338" i="3"/>
  <c r="L337" i="3" s="1"/>
  <c r="L336" i="3" s="1"/>
  <c r="K338" i="3"/>
  <c r="J338" i="3"/>
  <c r="J337" i="3" s="1"/>
  <c r="I338" i="3"/>
  <c r="K337" i="3"/>
  <c r="I337" i="3"/>
  <c r="L333" i="3"/>
  <c r="L332" i="3" s="1"/>
  <c r="K333" i="3"/>
  <c r="J333" i="3"/>
  <c r="J332" i="3" s="1"/>
  <c r="I333" i="3"/>
  <c r="K332" i="3"/>
  <c r="I332" i="3"/>
  <c r="L330" i="3"/>
  <c r="L329" i="3" s="1"/>
  <c r="K330" i="3"/>
  <c r="J330" i="3"/>
  <c r="J329" i="3" s="1"/>
  <c r="I330" i="3"/>
  <c r="I329" i="3" s="1"/>
  <c r="K329" i="3"/>
  <c r="L327" i="3"/>
  <c r="K327" i="3"/>
  <c r="K326" i="3" s="1"/>
  <c r="J327" i="3"/>
  <c r="I327" i="3"/>
  <c r="I326" i="3" s="1"/>
  <c r="L326" i="3"/>
  <c r="J326" i="3"/>
  <c r="L323" i="3"/>
  <c r="L322" i="3" s="1"/>
  <c r="K323" i="3"/>
  <c r="J323" i="3"/>
  <c r="J322" i="3" s="1"/>
  <c r="I323" i="3"/>
  <c r="K322" i="3"/>
  <c r="I322" i="3"/>
  <c r="L319" i="3"/>
  <c r="L318" i="3" s="1"/>
  <c r="K319" i="3"/>
  <c r="J319" i="3"/>
  <c r="J318" i="3" s="1"/>
  <c r="I319" i="3"/>
  <c r="I318" i="3" s="1"/>
  <c r="K318" i="3"/>
  <c r="L315" i="3"/>
  <c r="K315" i="3"/>
  <c r="K314" i="3" s="1"/>
  <c r="J315" i="3"/>
  <c r="I315" i="3"/>
  <c r="I314" i="3" s="1"/>
  <c r="L314" i="3"/>
  <c r="J314" i="3"/>
  <c r="L311" i="3"/>
  <c r="K311" i="3"/>
  <c r="J311" i="3"/>
  <c r="I311" i="3"/>
  <c r="L308" i="3"/>
  <c r="K308" i="3"/>
  <c r="K305" i="3" s="1"/>
  <c r="J308" i="3"/>
  <c r="I308" i="3"/>
  <c r="L306" i="3"/>
  <c r="L305" i="3" s="1"/>
  <c r="L304" i="3" s="1"/>
  <c r="L303" i="3" s="1"/>
  <c r="K306" i="3"/>
  <c r="J306" i="3"/>
  <c r="J305" i="3" s="1"/>
  <c r="I306" i="3"/>
  <c r="I305" i="3" s="1"/>
  <c r="L300" i="3"/>
  <c r="L299" i="3" s="1"/>
  <c r="K300" i="3"/>
  <c r="J300" i="3"/>
  <c r="J299" i="3" s="1"/>
  <c r="I300" i="3"/>
  <c r="K299" i="3"/>
  <c r="I299" i="3"/>
  <c r="L297" i="3"/>
  <c r="L296" i="3" s="1"/>
  <c r="K297" i="3"/>
  <c r="J297" i="3"/>
  <c r="J296" i="3" s="1"/>
  <c r="I297" i="3"/>
  <c r="I296" i="3" s="1"/>
  <c r="K296" i="3"/>
  <c r="L294" i="3"/>
  <c r="K294" i="3"/>
  <c r="K293" i="3" s="1"/>
  <c r="J294" i="3"/>
  <c r="I294" i="3"/>
  <c r="I293" i="3" s="1"/>
  <c r="L293" i="3"/>
  <c r="J293" i="3"/>
  <c r="L290" i="3"/>
  <c r="L289" i="3" s="1"/>
  <c r="K290" i="3"/>
  <c r="J290" i="3"/>
  <c r="J289" i="3" s="1"/>
  <c r="I290" i="3"/>
  <c r="K289" i="3"/>
  <c r="I289" i="3"/>
  <c r="L286" i="3"/>
  <c r="L285" i="3" s="1"/>
  <c r="K286" i="3"/>
  <c r="J286" i="3"/>
  <c r="J285" i="3" s="1"/>
  <c r="I286" i="3"/>
  <c r="I285" i="3" s="1"/>
  <c r="K285" i="3"/>
  <c r="L282" i="3"/>
  <c r="K282" i="3"/>
  <c r="K281" i="3" s="1"/>
  <c r="K271" i="3" s="1"/>
  <c r="J282" i="3"/>
  <c r="I282" i="3"/>
  <c r="I281" i="3" s="1"/>
  <c r="L281" i="3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J273" i="3"/>
  <c r="J272" i="3" s="1"/>
  <c r="J271" i="3" s="1"/>
  <c r="I273" i="3"/>
  <c r="I272" i="3" s="1"/>
  <c r="K272" i="3"/>
  <c r="L268" i="3"/>
  <c r="K268" i="3"/>
  <c r="J268" i="3"/>
  <c r="J267" i="3" s="1"/>
  <c r="I268" i="3"/>
  <c r="I267" i="3" s="1"/>
  <c r="L267" i="3"/>
  <c r="K267" i="3"/>
  <c r="L265" i="3"/>
  <c r="K265" i="3"/>
  <c r="K264" i="3" s="1"/>
  <c r="J265" i="3"/>
  <c r="I265" i="3"/>
  <c r="I264" i="3" s="1"/>
  <c r="L264" i="3"/>
  <c r="J264" i="3"/>
  <c r="L262" i="3"/>
  <c r="L261" i="3" s="1"/>
  <c r="K262" i="3"/>
  <c r="J262" i="3"/>
  <c r="J261" i="3" s="1"/>
  <c r="I262" i="3"/>
  <c r="K261" i="3"/>
  <c r="I261" i="3"/>
  <c r="L258" i="3"/>
  <c r="K258" i="3"/>
  <c r="J258" i="3"/>
  <c r="J257" i="3" s="1"/>
  <c r="I258" i="3"/>
  <c r="I257" i="3" s="1"/>
  <c r="L257" i="3"/>
  <c r="K257" i="3"/>
  <c r="L254" i="3"/>
  <c r="K254" i="3"/>
  <c r="K253" i="3" s="1"/>
  <c r="J254" i="3"/>
  <c r="I254" i="3"/>
  <c r="I253" i="3" s="1"/>
  <c r="L253" i="3"/>
  <c r="J253" i="3"/>
  <c r="L250" i="3"/>
  <c r="L249" i="3" s="1"/>
  <c r="L239" i="3" s="1"/>
  <c r="K250" i="3"/>
  <c r="J250" i="3"/>
  <c r="I250" i="3"/>
  <c r="K249" i="3"/>
  <c r="J249" i="3"/>
  <c r="I249" i="3"/>
  <c r="L246" i="3"/>
  <c r="K246" i="3"/>
  <c r="J246" i="3"/>
  <c r="I246" i="3"/>
  <c r="L243" i="3"/>
  <c r="K243" i="3"/>
  <c r="J243" i="3"/>
  <c r="I243" i="3"/>
  <c r="L241" i="3"/>
  <c r="K241" i="3"/>
  <c r="K240" i="3" s="1"/>
  <c r="K239" i="3" s="1"/>
  <c r="K238" i="3" s="1"/>
  <c r="J241" i="3"/>
  <c r="I241" i="3"/>
  <c r="I240" i="3" s="1"/>
  <c r="L240" i="3"/>
  <c r="J240" i="3"/>
  <c r="J239" i="3" s="1"/>
  <c r="L234" i="3"/>
  <c r="K234" i="3"/>
  <c r="J234" i="3"/>
  <c r="J233" i="3" s="1"/>
  <c r="J232" i="3" s="1"/>
  <c r="I234" i="3"/>
  <c r="I233" i="3" s="1"/>
  <c r="I232" i="3" s="1"/>
  <c r="L233" i="3"/>
  <c r="L232" i="3" s="1"/>
  <c r="K233" i="3"/>
  <c r="K232" i="3"/>
  <c r="L230" i="3"/>
  <c r="L229" i="3" s="1"/>
  <c r="L228" i="3" s="1"/>
  <c r="K230" i="3"/>
  <c r="K229" i="3" s="1"/>
  <c r="K228" i="3" s="1"/>
  <c r="J230" i="3"/>
  <c r="J229" i="3" s="1"/>
  <c r="J228" i="3" s="1"/>
  <c r="I230" i="3"/>
  <c r="I229" i="3" s="1"/>
  <c r="I228" i="3" s="1"/>
  <c r="L221" i="3"/>
  <c r="L220" i="3" s="1"/>
  <c r="K221" i="3"/>
  <c r="K220" i="3" s="1"/>
  <c r="J221" i="3"/>
  <c r="J220" i="3" s="1"/>
  <c r="I221" i="3"/>
  <c r="I220" i="3" s="1"/>
  <c r="L218" i="3"/>
  <c r="K218" i="3"/>
  <c r="K217" i="3" s="1"/>
  <c r="K216" i="3" s="1"/>
  <c r="J218" i="3"/>
  <c r="I218" i="3"/>
  <c r="L217" i="3"/>
  <c r="L216" i="3" s="1"/>
  <c r="J217" i="3"/>
  <c r="I217" i="3"/>
  <c r="L211" i="3"/>
  <c r="K211" i="3"/>
  <c r="K210" i="3" s="1"/>
  <c r="K209" i="3" s="1"/>
  <c r="J211" i="3"/>
  <c r="I211" i="3"/>
  <c r="L210" i="3"/>
  <c r="L209" i="3" s="1"/>
  <c r="J210" i="3"/>
  <c r="J209" i="3" s="1"/>
  <c r="I210" i="3"/>
  <c r="I209" i="3" s="1"/>
  <c r="L207" i="3"/>
  <c r="K207" i="3"/>
  <c r="K206" i="3" s="1"/>
  <c r="J207" i="3"/>
  <c r="I207" i="3"/>
  <c r="L206" i="3"/>
  <c r="J206" i="3"/>
  <c r="I206" i="3"/>
  <c r="L202" i="3"/>
  <c r="L201" i="3" s="1"/>
  <c r="K202" i="3"/>
  <c r="J202" i="3"/>
  <c r="I202" i="3"/>
  <c r="K201" i="3"/>
  <c r="J201" i="3"/>
  <c r="I201" i="3"/>
  <c r="L196" i="3"/>
  <c r="L195" i="3" s="1"/>
  <c r="K196" i="3"/>
  <c r="K195" i="3" s="1"/>
  <c r="J196" i="3"/>
  <c r="J195" i="3" s="1"/>
  <c r="I196" i="3"/>
  <c r="I195" i="3" s="1"/>
  <c r="L191" i="3"/>
  <c r="K191" i="3"/>
  <c r="K190" i="3" s="1"/>
  <c r="J191" i="3"/>
  <c r="I191" i="3"/>
  <c r="L190" i="3"/>
  <c r="J190" i="3"/>
  <c r="J186" i="3" s="1"/>
  <c r="I190" i="3"/>
  <c r="L188" i="3"/>
  <c r="L187" i="3" s="1"/>
  <c r="K188" i="3"/>
  <c r="J188" i="3"/>
  <c r="I188" i="3"/>
  <c r="I187" i="3" s="1"/>
  <c r="I186" i="3" s="1"/>
  <c r="K187" i="3"/>
  <c r="J187" i="3"/>
  <c r="L180" i="3"/>
  <c r="K180" i="3"/>
  <c r="K179" i="3" s="1"/>
  <c r="J180" i="3"/>
  <c r="J179" i="3" s="1"/>
  <c r="I180" i="3"/>
  <c r="I179" i="3" s="1"/>
  <c r="L179" i="3"/>
  <c r="L173" i="3" s="1"/>
  <c r="L175" i="3"/>
  <c r="K175" i="3"/>
  <c r="K174" i="3" s="1"/>
  <c r="K173" i="3" s="1"/>
  <c r="J175" i="3"/>
  <c r="I175" i="3"/>
  <c r="L174" i="3"/>
  <c r="J174" i="3"/>
  <c r="I174" i="3"/>
  <c r="I173" i="3" s="1"/>
  <c r="L171" i="3"/>
  <c r="K171" i="3"/>
  <c r="K170" i="3" s="1"/>
  <c r="K169" i="3" s="1"/>
  <c r="J171" i="3"/>
  <c r="I171" i="3"/>
  <c r="L170" i="3"/>
  <c r="J170" i="3"/>
  <c r="J169" i="3" s="1"/>
  <c r="I170" i="3"/>
  <c r="I169" i="3" s="1"/>
  <c r="I168" i="3" s="1"/>
  <c r="L169" i="3"/>
  <c r="L168" i="3" s="1"/>
  <c r="L166" i="3"/>
  <c r="K166" i="3"/>
  <c r="K165" i="3" s="1"/>
  <c r="J166" i="3"/>
  <c r="J165" i="3" s="1"/>
  <c r="I166" i="3"/>
  <c r="I165" i="3" s="1"/>
  <c r="L165" i="3"/>
  <c r="L159" i="3" s="1"/>
  <c r="L158" i="3" s="1"/>
  <c r="L161" i="3"/>
  <c r="K161" i="3"/>
  <c r="K160" i="3" s="1"/>
  <c r="K159" i="3" s="1"/>
  <c r="K158" i="3" s="1"/>
  <c r="J161" i="3"/>
  <c r="I161" i="3"/>
  <c r="L160" i="3"/>
  <c r="J160" i="3"/>
  <c r="J159" i="3" s="1"/>
  <c r="J158" i="3" s="1"/>
  <c r="I160" i="3"/>
  <c r="I159" i="3" s="1"/>
  <c r="I158" i="3" s="1"/>
  <c r="L155" i="3"/>
  <c r="K155" i="3"/>
  <c r="K154" i="3" s="1"/>
  <c r="K153" i="3" s="1"/>
  <c r="J155" i="3"/>
  <c r="J154" i="3" s="1"/>
  <c r="J153" i="3" s="1"/>
  <c r="I155" i="3"/>
  <c r="I154" i="3" s="1"/>
  <c r="I153" i="3" s="1"/>
  <c r="L154" i="3"/>
  <c r="L153" i="3" s="1"/>
  <c r="L151" i="3"/>
  <c r="K151" i="3"/>
  <c r="K150" i="3" s="1"/>
  <c r="J151" i="3"/>
  <c r="J150" i="3" s="1"/>
  <c r="I151" i="3"/>
  <c r="I150" i="3" s="1"/>
  <c r="L150" i="3"/>
  <c r="L147" i="3"/>
  <c r="K147" i="3"/>
  <c r="K146" i="3" s="1"/>
  <c r="K145" i="3" s="1"/>
  <c r="J147" i="3"/>
  <c r="I147" i="3"/>
  <c r="L146" i="3"/>
  <c r="J146" i="3"/>
  <c r="J145" i="3" s="1"/>
  <c r="I146" i="3"/>
  <c r="I145" i="3" s="1"/>
  <c r="L145" i="3"/>
  <c r="L142" i="3"/>
  <c r="K142" i="3"/>
  <c r="K141" i="3" s="1"/>
  <c r="K140" i="3" s="1"/>
  <c r="J142" i="3"/>
  <c r="I142" i="3"/>
  <c r="L141" i="3"/>
  <c r="J141" i="3"/>
  <c r="J140" i="3" s="1"/>
  <c r="J139" i="3" s="1"/>
  <c r="I141" i="3"/>
  <c r="I140" i="3" s="1"/>
  <c r="L140" i="3"/>
  <c r="L139" i="3" s="1"/>
  <c r="L137" i="3"/>
  <c r="K137" i="3"/>
  <c r="K136" i="3" s="1"/>
  <c r="K135" i="3" s="1"/>
  <c r="J137" i="3"/>
  <c r="J136" i="3" s="1"/>
  <c r="J135" i="3" s="1"/>
  <c r="I137" i="3"/>
  <c r="I136" i="3" s="1"/>
  <c r="I135" i="3" s="1"/>
  <c r="L136" i="3"/>
  <c r="L135" i="3" s="1"/>
  <c r="L133" i="3"/>
  <c r="K133" i="3"/>
  <c r="J133" i="3"/>
  <c r="J132" i="3" s="1"/>
  <c r="J131" i="3" s="1"/>
  <c r="I133" i="3"/>
  <c r="I132" i="3" s="1"/>
  <c r="I131" i="3" s="1"/>
  <c r="L132" i="3"/>
  <c r="L131" i="3" s="1"/>
  <c r="K132" i="3"/>
  <c r="K131" i="3"/>
  <c r="L129" i="3"/>
  <c r="K129" i="3"/>
  <c r="J129" i="3"/>
  <c r="J128" i="3" s="1"/>
  <c r="J127" i="3" s="1"/>
  <c r="I129" i="3"/>
  <c r="I128" i="3" s="1"/>
  <c r="I127" i="3" s="1"/>
  <c r="L128" i="3"/>
  <c r="L127" i="3" s="1"/>
  <c r="K128" i="3"/>
  <c r="K127" i="3"/>
  <c r="L125" i="3"/>
  <c r="K125" i="3"/>
  <c r="J125" i="3"/>
  <c r="J124" i="3" s="1"/>
  <c r="J123" i="3" s="1"/>
  <c r="I125" i="3"/>
  <c r="I124" i="3" s="1"/>
  <c r="I123" i="3" s="1"/>
  <c r="L124" i="3"/>
  <c r="L123" i="3" s="1"/>
  <c r="K124" i="3"/>
  <c r="K123" i="3"/>
  <c r="L121" i="3"/>
  <c r="K121" i="3"/>
  <c r="J121" i="3"/>
  <c r="J120" i="3" s="1"/>
  <c r="J119" i="3" s="1"/>
  <c r="I121" i="3"/>
  <c r="I120" i="3" s="1"/>
  <c r="I119" i="3" s="1"/>
  <c r="L120" i="3"/>
  <c r="L119" i="3" s="1"/>
  <c r="K120" i="3"/>
  <c r="K119" i="3"/>
  <c r="L116" i="3"/>
  <c r="K116" i="3"/>
  <c r="J116" i="3"/>
  <c r="J115" i="3" s="1"/>
  <c r="J114" i="3" s="1"/>
  <c r="I116" i="3"/>
  <c r="I115" i="3" s="1"/>
  <c r="I114" i="3" s="1"/>
  <c r="L115" i="3"/>
  <c r="L114" i="3" s="1"/>
  <c r="K115" i="3"/>
  <c r="K114" i="3"/>
  <c r="K113" i="3" s="1"/>
  <c r="L110" i="3"/>
  <c r="L109" i="3" s="1"/>
  <c r="K110" i="3"/>
  <c r="J110" i="3"/>
  <c r="J109" i="3" s="1"/>
  <c r="I110" i="3"/>
  <c r="I109" i="3" s="1"/>
  <c r="K109" i="3"/>
  <c r="L106" i="3"/>
  <c r="K106" i="3"/>
  <c r="J106" i="3"/>
  <c r="J105" i="3" s="1"/>
  <c r="I106" i="3"/>
  <c r="I105" i="3" s="1"/>
  <c r="L105" i="3"/>
  <c r="L104" i="3" s="1"/>
  <c r="K105" i="3"/>
  <c r="K104" i="3"/>
  <c r="L101" i="3"/>
  <c r="K101" i="3"/>
  <c r="J101" i="3"/>
  <c r="J100" i="3" s="1"/>
  <c r="J99" i="3" s="1"/>
  <c r="I101" i="3"/>
  <c r="I100" i="3" s="1"/>
  <c r="I99" i="3" s="1"/>
  <c r="L100" i="3"/>
  <c r="L99" i="3" s="1"/>
  <c r="K100" i="3"/>
  <c r="K99" i="3"/>
  <c r="L96" i="3"/>
  <c r="K96" i="3"/>
  <c r="J96" i="3"/>
  <c r="J95" i="3" s="1"/>
  <c r="J94" i="3" s="1"/>
  <c r="I96" i="3"/>
  <c r="I95" i="3" s="1"/>
  <c r="I94" i="3" s="1"/>
  <c r="L95" i="3"/>
  <c r="L94" i="3" s="1"/>
  <c r="K95" i="3"/>
  <c r="K94" i="3"/>
  <c r="K93" i="3" s="1"/>
  <c r="L89" i="3"/>
  <c r="L88" i="3" s="1"/>
  <c r="L87" i="3" s="1"/>
  <c r="L86" i="3" s="1"/>
  <c r="K89" i="3"/>
  <c r="J89" i="3"/>
  <c r="J88" i="3" s="1"/>
  <c r="J87" i="3" s="1"/>
  <c r="J86" i="3" s="1"/>
  <c r="I89" i="3"/>
  <c r="I88" i="3" s="1"/>
  <c r="I87" i="3" s="1"/>
  <c r="I86" i="3" s="1"/>
  <c r="K88" i="3"/>
  <c r="K87" i="3" s="1"/>
  <c r="K86" i="3" s="1"/>
  <c r="L84" i="3"/>
  <c r="K84" i="3"/>
  <c r="K83" i="3" s="1"/>
  <c r="K82" i="3" s="1"/>
  <c r="J84" i="3"/>
  <c r="I84" i="3"/>
  <c r="L83" i="3"/>
  <c r="J83" i="3"/>
  <c r="J82" i="3" s="1"/>
  <c r="I83" i="3"/>
  <c r="I82" i="3" s="1"/>
  <c r="L82" i="3"/>
  <c r="L78" i="3"/>
  <c r="K78" i="3"/>
  <c r="K77" i="3" s="1"/>
  <c r="K66" i="3" s="1"/>
  <c r="K65" i="3" s="1"/>
  <c r="J78" i="3"/>
  <c r="I78" i="3"/>
  <c r="L77" i="3"/>
  <c r="J77" i="3"/>
  <c r="I77" i="3"/>
  <c r="L73" i="3"/>
  <c r="L72" i="3" s="1"/>
  <c r="K73" i="3"/>
  <c r="J73" i="3"/>
  <c r="I73" i="3"/>
  <c r="K72" i="3"/>
  <c r="J72" i="3"/>
  <c r="I72" i="3"/>
  <c r="L68" i="3"/>
  <c r="K68" i="3"/>
  <c r="J68" i="3"/>
  <c r="J67" i="3" s="1"/>
  <c r="J66" i="3" s="1"/>
  <c r="I68" i="3"/>
  <c r="I67" i="3" s="1"/>
  <c r="I66" i="3" s="1"/>
  <c r="L67" i="3"/>
  <c r="L66" i="3" s="1"/>
  <c r="L65" i="3" s="1"/>
  <c r="K67" i="3"/>
  <c r="L49" i="3"/>
  <c r="L48" i="3" s="1"/>
  <c r="L47" i="3" s="1"/>
  <c r="L46" i="3" s="1"/>
  <c r="K49" i="3"/>
  <c r="J49" i="3"/>
  <c r="I49" i="3"/>
  <c r="I48" i="3" s="1"/>
  <c r="I47" i="3" s="1"/>
  <c r="I46" i="3" s="1"/>
  <c r="K48" i="3"/>
  <c r="K47" i="3" s="1"/>
  <c r="K46" i="3" s="1"/>
  <c r="J48" i="3"/>
  <c r="J47" i="3"/>
  <c r="J46" i="3" s="1"/>
  <c r="L44" i="3"/>
  <c r="K44" i="3"/>
  <c r="K43" i="3" s="1"/>
  <c r="K42" i="3" s="1"/>
  <c r="J44" i="3"/>
  <c r="I44" i="3"/>
  <c r="L43" i="3"/>
  <c r="J43" i="3"/>
  <c r="J42" i="3" s="1"/>
  <c r="I43" i="3"/>
  <c r="I42" i="3" s="1"/>
  <c r="L42" i="3"/>
  <c r="L40" i="3"/>
  <c r="K40" i="3"/>
  <c r="J40" i="3"/>
  <c r="I40" i="3"/>
  <c r="L38" i="3"/>
  <c r="K38" i="3"/>
  <c r="J38" i="3"/>
  <c r="J37" i="3" s="1"/>
  <c r="J36" i="3" s="1"/>
  <c r="I38" i="3"/>
  <c r="I37" i="3" s="1"/>
  <c r="I36" i="3" s="1"/>
  <c r="I35" i="3" s="1"/>
  <c r="L37" i="3"/>
  <c r="L36" i="3" s="1"/>
  <c r="L35" i="3" s="1"/>
  <c r="K37" i="3"/>
  <c r="K36" i="3"/>
  <c r="K35" i="3" s="1"/>
  <c r="J368" i="13" l="1"/>
  <c r="K368" i="13"/>
  <c r="K184" i="13"/>
  <c r="I184" i="13"/>
  <c r="I368" i="13" s="1"/>
  <c r="J184" i="13"/>
  <c r="I238" i="12"/>
  <c r="I184" i="12"/>
  <c r="K184" i="12"/>
  <c r="K368" i="12" s="1"/>
  <c r="L303" i="12"/>
  <c r="L184" i="12" s="1"/>
  <c r="L368" i="12" s="1"/>
  <c r="I34" i="12"/>
  <c r="I368" i="12" s="1"/>
  <c r="K35" i="11"/>
  <c r="K66" i="11"/>
  <c r="K65" i="11" s="1"/>
  <c r="J93" i="11"/>
  <c r="K271" i="11"/>
  <c r="K304" i="11"/>
  <c r="K303" i="11" s="1"/>
  <c r="L336" i="11"/>
  <c r="K173" i="11"/>
  <c r="I239" i="11"/>
  <c r="I238" i="11" s="1"/>
  <c r="L303" i="11"/>
  <c r="L173" i="11"/>
  <c r="L168" i="11" s="1"/>
  <c r="L34" i="11" s="1"/>
  <c r="I185" i="11"/>
  <c r="I184" i="11" s="1"/>
  <c r="J239" i="11"/>
  <c r="J238" i="11" s="1"/>
  <c r="I113" i="11"/>
  <c r="I139" i="11"/>
  <c r="I159" i="11"/>
  <c r="I158" i="11" s="1"/>
  <c r="I168" i="11"/>
  <c r="K239" i="11"/>
  <c r="J113" i="11"/>
  <c r="J139" i="11"/>
  <c r="J159" i="11"/>
  <c r="J158" i="11" s="1"/>
  <c r="J168" i="11"/>
  <c r="K186" i="11"/>
  <c r="K185" i="11" s="1"/>
  <c r="L239" i="11"/>
  <c r="L238" i="11" s="1"/>
  <c r="K168" i="11"/>
  <c r="K104" i="11"/>
  <c r="L113" i="11"/>
  <c r="L139" i="11"/>
  <c r="L159" i="11"/>
  <c r="L158" i="11" s="1"/>
  <c r="J216" i="11"/>
  <c r="K93" i="11"/>
  <c r="I34" i="11"/>
  <c r="J185" i="11"/>
  <c r="J35" i="11"/>
  <c r="J34" i="11" s="1"/>
  <c r="J65" i="11"/>
  <c r="I93" i="11"/>
  <c r="L216" i="11"/>
  <c r="L185" i="11" s="1"/>
  <c r="L184" i="11" s="1"/>
  <c r="J271" i="11"/>
  <c r="J304" i="11"/>
  <c r="J303" i="11" s="1"/>
  <c r="K35" i="9"/>
  <c r="K34" i="9" s="1"/>
  <c r="L173" i="9"/>
  <c r="L239" i="9"/>
  <c r="J303" i="9"/>
  <c r="K336" i="9"/>
  <c r="L35" i="9"/>
  <c r="I113" i="9"/>
  <c r="J186" i="9"/>
  <c r="J185" i="9" s="1"/>
  <c r="I239" i="9"/>
  <c r="I238" i="9" s="1"/>
  <c r="J271" i="9"/>
  <c r="J238" i="9" s="1"/>
  <c r="L336" i="9"/>
  <c r="I186" i="9"/>
  <c r="I185" i="9" s="1"/>
  <c r="J336" i="9"/>
  <c r="J113" i="9"/>
  <c r="K186" i="9"/>
  <c r="K185" i="9" s="1"/>
  <c r="L304" i="9"/>
  <c r="L303" i="9" s="1"/>
  <c r="L185" i="9"/>
  <c r="K239" i="9"/>
  <c r="K238" i="9" s="1"/>
  <c r="L271" i="9"/>
  <c r="K303" i="9"/>
  <c r="I303" i="9"/>
  <c r="I104" i="9"/>
  <c r="I93" i="9" s="1"/>
  <c r="I34" i="9" s="1"/>
  <c r="L113" i="9"/>
  <c r="J104" i="9"/>
  <c r="J159" i="9"/>
  <c r="J158" i="9" s="1"/>
  <c r="J168" i="9"/>
  <c r="J93" i="9"/>
  <c r="L159" i="9"/>
  <c r="L158" i="9" s="1"/>
  <c r="L168" i="9"/>
  <c r="L104" i="9"/>
  <c r="L93" i="9" s="1"/>
  <c r="J139" i="9"/>
  <c r="J34" i="9" s="1"/>
  <c r="I168" i="9"/>
  <c r="J336" i="8"/>
  <c r="J93" i="8"/>
  <c r="K93" i="8"/>
  <c r="K35" i="8"/>
  <c r="K66" i="8"/>
  <c r="K65" i="8" s="1"/>
  <c r="L93" i="8"/>
  <c r="I173" i="8"/>
  <c r="I168" i="8" s="1"/>
  <c r="K168" i="8"/>
  <c r="L65" i="8"/>
  <c r="L34" i="8" s="1"/>
  <c r="J173" i="8"/>
  <c r="I35" i="8"/>
  <c r="K173" i="8"/>
  <c r="I239" i="8"/>
  <c r="I238" i="8" s="1"/>
  <c r="J303" i="8"/>
  <c r="J35" i="8"/>
  <c r="L173" i="8"/>
  <c r="L168" i="8" s="1"/>
  <c r="I186" i="8"/>
  <c r="I185" i="8" s="1"/>
  <c r="J239" i="8"/>
  <c r="J238" i="8" s="1"/>
  <c r="I113" i="8"/>
  <c r="I139" i="8"/>
  <c r="I159" i="8"/>
  <c r="I158" i="8" s="1"/>
  <c r="J185" i="8"/>
  <c r="L239" i="8"/>
  <c r="L238" i="8" s="1"/>
  <c r="L184" i="8" s="1"/>
  <c r="I104" i="8"/>
  <c r="I93" i="8" s="1"/>
  <c r="J113" i="8"/>
  <c r="J139" i="8"/>
  <c r="J159" i="8"/>
  <c r="J158" i="8" s="1"/>
  <c r="J168" i="8"/>
  <c r="K185" i="8"/>
  <c r="K184" i="8" s="1"/>
  <c r="I304" i="8"/>
  <c r="I303" i="8" s="1"/>
  <c r="I185" i="7"/>
  <c r="J159" i="7"/>
  <c r="J158" i="7" s="1"/>
  <c r="J168" i="7"/>
  <c r="J239" i="7"/>
  <c r="J238" i="7" s="1"/>
  <c r="L304" i="7"/>
  <c r="L303" i="7" s="1"/>
  <c r="I113" i="7"/>
  <c r="K159" i="7"/>
  <c r="K158" i="7" s="1"/>
  <c r="K168" i="7"/>
  <c r="K239" i="7"/>
  <c r="K238" i="7" s="1"/>
  <c r="J113" i="7"/>
  <c r="J139" i="7"/>
  <c r="L159" i="7"/>
  <c r="L158" i="7" s="1"/>
  <c r="L168" i="7"/>
  <c r="L185" i="7"/>
  <c r="L239" i="7"/>
  <c r="L238" i="7" s="1"/>
  <c r="I104" i="7"/>
  <c r="I93" i="7" s="1"/>
  <c r="K113" i="7"/>
  <c r="I216" i="7"/>
  <c r="L35" i="7"/>
  <c r="J104" i="7"/>
  <c r="J93" i="7" s="1"/>
  <c r="J34" i="7" s="1"/>
  <c r="L113" i="7"/>
  <c r="J186" i="7"/>
  <c r="J216" i="7"/>
  <c r="K139" i="7"/>
  <c r="K34" i="7" s="1"/>
  <c r="K216" i="7"/>
  <c r="K185" i="7" s="1"/>
  <c r="I336" i="7"/>
  <c r="I303" i="7" s="1"/>
  <c r="L139" i="7"/>
  <c r="L216" i="7"/>
  <c r="J336" i="7"/>
  <c r="J303" i="7" s="1"/>
  <c r="I173" i="7"/>
  <c r="I168" i="7" s="1"/>
  <c r="I271" i="7"/>
  <c r="I238" i="7" s="1"/>
  <c r="K336" i="7"/>
  <c r="K303" i="7" s="1"/>
  <c r="L186" i="6"/>
  <c r="L185" i="6" s="1"/>
  <c r="J185" i="6"/>
  <c r="J216" i="6"/>
  <c r="K304" i="6"/>
  <c r="J239" i="6"/>
  <c r="L139" i="6"/>
  <c r="J271" i="6"/>
  <c r="I271" i="6"/>
  <c r="I238" i="6" s="1"/>
  <c r="J93" i="6"/>
  <c r="I66" i="6"/>
  <c r="I65" i="6" s="1"/>
  <c r="K93" i="6"/>
  <c r="K239" i="6"/>
  <c r="K238" i="6" s="1"/>
  <c r="L271" i="6"/>
  <c r="L93" i="6"/>
  <c r="L239" i="6"/>
  <c r="L238" i="6" s="1"/>
  <c r="J35" i="6"/>
  <c r="K65" i="6"/>
  <c r="K34" i="6" s="1"/>
  <c r="J159" i="6"/>
  <c r="J158" i="6" s="1"/>
  <c r="L65" i="6"/>
  <c r="L34" i="6" s="1"/>
  <c r="K168" i="6"/>
  <c r="L168" i="6"/>
  <c r="K336" i="6"/>
  <c r="I113" i="6"/>
  <c r="I139" i="6"/>
  <c r="K159" i="6"/>
  <c r="K158" i="6" s="1"/>
  <c r="I173" i="6"/>
  <c r="I168" i="6" s="1"/>
  <c r="I304" i="6"/>
  <c r="I303" i="6" s="1"/>
  <c r="I104" i="6"/>
  <c r="I93" i="6" s="1"/>
  <c r="I34" i="6" s="1"/>
  <c r="J113" i="6"/>
  <c r="J139" i="6"/>
  <c r="L159" i="6"/>
  <c r="L158" i="6" s="1"/>
  <c r="J173" i="6"/>
  <c r="J168" i="6" s="1"/>
  <c r="K186" i="6"/>
  <c r="K185" i="6" s="1"/>
  <c r="I216" i="6"/>
  <c r="I185" i="6" s="1"/>
  <c r="I184" i="6" s="1"/>
  <c r="J304" i="6"/>
  <c r="J303" i="6" s="1"/>
  <c r="I336" i="6"/>
  <c r="K185" i="4"/>
  <c r="L239" i="4"/>
  <c r="I271" i="4"/>
  <c r="J271" i="4"/>
  <c r="J186" i="4"/>
  <c r="J185" i="4" s="1"/>
  <c r="K168" i="4"/>
  <c r="I113" i="4"/>
  <c r="I168" i="4"/>
  <c r="J65" i="4"/>
  <c r="J159" i="4"/>
  <c r="J158" i="4" s="1"/>
  <c r="K65" i="4"/>
  <c r="J139" i="4"/>
  <c r="K159" i="4"/>
  <c r="K158" i="4" s="1"/>
  <c r="L271" i="4"/>
  <c r="J35" i="4"/>
  <c r="J113" i="4"/>
  <c r="K139" i="4"/>
  <c r="K34" i="4" s="1"/>
  <c r="I159" i="4"/>
  <c r="I158" i="4" s="1"/>
  <c r="I186" i="4"/>
  <c r="I185" i="4" s="1"/>
  <c r="I184" i="4" s="1"/>
  <c r="J239" i="4"/>
  <c r="I139" i="4"/>
  <c r="L168" i="4"/>
  <c r="K238" i="4"/>
  <c r="L304" i="4"/>
  <c r="I93" i="4"/>
  <c r="I34" i="4" s="1"/>
  <c r="I368" i="4" s="1"/>
  <c r="L104" i="4"/>
  <c r="L93" i="4" s="1"/>
  <c r="L34" i="4" s="1"/>
  <c r="L113" i="4"/>
  <c r="J173" i="4"/>
  <c r="J168" i="4" s="1"/>
  <c r="I239" i="4"/>
  <c r="I238" i="4" s="1"/>
  <c r="I304" i="4"/>
  <c r="I303" i="4" s="1"/>
  <c r="K336" i="4"/>
  <c r="K303" i="4" s="1"/>
  <c r="J336" i="4"/>
  <c r="J304" i="4"/>
  <c r="L336" i="4"/>
  <c r="I271" i="3"/>
  <c r="I139" i="3"/>
  <c r="J216" i="3"/>
  <c r="J304" i="3"/>
  <c r="J336" i="3"/>
  <c r="J168" i="3"/>
  <c r="J185" i="3"/>
  <c r="L271" i="3"/>
  <c r="K139" i="3"/>
  <c r="K34" i="3" s="1"/>
  <c r="L238" i="3"/>
  <c r="K304" i="3"/>
  <c r="K303" i="3" s="1"/>
  <c r="L186" i="3"/>
  <c r="L185" i="3" s="1"/>
  <c r="K168" i="3"/>
  <c r="L93" i="3"/>
  <c r="I336" i="3"/>
  <c r="J238" i="3"/>
  <c r="J35" i="3"/>
  <c r="I65" i="3"/>
  <c r="I104" i="3"/>
  <c r="I93" i="3" s="1"/>
  <c r="I113" i="3"/>
  <c r="J173" i="3"/>
  <c r="K186" i="3"/>
  <c r="K185" i="3" s="1"/>
  <c r="K336" i="3"/>
  <c r="L113" i="3"/>
  <c r="L34" i="3" s="1"/>
  <c r="J65" i="3"/>
  <c r="J104" i="3"/>
  <c r="J93" i="3" s="1"/>
  <c r="J113" i="3"/>
  <c r="I216" i="3"/>
  <c r="I185" i="3" s="1"/>
  <c r="I184" i="3" s="1"/>
  <c r="I239" i="3"/>
  <c r="I238" i="3" s="1"/>
  <c r="I304" i="3"/>
  <c r="I303" i="3" s="1"/>
  <c r="L368" i="11" l="1"/>
  <c r="I368" i="11"/>
  <c r="J184" i="11"/>
  <c r="J368" i="11" s="1"/>
  <c r="K238" i="11"/>
  <c r="K184" i="11"/>
  <c r="K34" i="11"/>
  <c r="K368" i="11" s="1"/>
  <c r="J184" i="9"/>
  <c r="J368" i="9" s="1"/>
  <c r="L34" i="9"/>
  <c r="K184" i="9"/>
  <c r="L238" i="9"/>
  <c r="L184" i="9" s="1"/>
  <c r="K368" i="9"/>
  <c r="I184" i="9"/>
  <c r="I368" i="9" s="1"/>
  <c r="L368" i="8"/>
  <c r="I184" i="8"/>
  <c r="K34" i="8"/>
  <c r="K368" i="8" s="1"/>
  <c r="J34" i="8"/>
  <c r="J184" i="8"/>
  <c r="I34" i="8"/>
  <c r="I368" i="8" s="1"/>
  <c r="I34" i="7"/>
  <c r="K184" i="7"/>
  <c r="K368" i="7" s="1"/>
  <c r="L184" i="7"/>
  <c r="J185" i="7"/>
  <c r="J184" i="7" s="1"/>
  <c r="J368" i="7" s="1"/>
  <c r="I184" i="7"/>
  <c r="L34" i="7"/>
  <c r="L368" i="7" s="1"/>
  <c r="I368" i="6"/>
  <c r="J34" i="6"/>
  <c r="J238" i="6"/>
  <c r="K303" i="6"/>
  <c r="K184" i="6" s="1"/>
  <c r="K368" i="6" s="1"/>
  <c r="J184" i="6"/>
  <c r="L184" i="6"/>
  <c r="L368" i="6" s="1"/>
  <c r="K368" i="4"/>
  <c r="J34" i="4"/>
  <c r="L303" i="4"/>
  <c r="J303" i="4"/>
  <c r="L238" i="4"/>
  <c r="L184" i="4" s="1"/>
  <c r="L368" i="4" s="1"/>
  <c r="K184" i="4"/>
  <c r="J238" i="4"/>
  <c r="J184" i="4" s="1"/>
  <c r="I34" i="3"/>
  <c r="I368" i="3" s="1"/>
  <c r="J303" i="3"/>
  <c r="J184" i="3" s="1"/>
  <c r="J34" i="3"/>
  <c r="K184" i="3"/>
  <c r="K368" i="3" s="1"/>
  <c r="L184" i="3"/>
  <c r="L368" i="3" s="1"/>
  <c r="L368" i="9" l="1"/>
  <c r="J368" i="8"/>
  <c r="I368" i="7"/>
  <c r="J368" i="6"/>
  <c r="J368" i="4"/>
  <c r="J368" i="3"/>
  <c r="L365" i="2" l="1"/>
  <c r="K365" i="2"/>
  <c r="J365" i="2"/>
  <c r="I365" i="2"/>
  <c r="L364" i="2"/>
  <c r="K364" i="2"/>
  <c r="J364" i="2"/>
  <c r="I364" i="2"/>
  <c r="L362" i="2"/>
  <c r="L361" i="2" s="1"/>
  <c r="K362" i="2"/>
  <c r="J362" i="2"/>
  <c r="J361" i="2" s="1"/>
  <c r="I362" i="2"/>
  <c r="I361" i="2" s="1"/>
  <c r="K361" i="2"/>
  <c r="L359" i="2"/>
  <c r="L358" i="2" s="1"/>
  <c r="K359" i="2"/>
  <c r="K358" i="2" s="1"/>
  <c r="J359" i="2"/>
  <c r="J358" i="2" s="1"/>
  <c r="I359" i="2"/>
  <c r="I358" i="2" s="1"/>
  <c r="L355" i="2"/>
  <c r="K355" i="2"/>
  <c r="J355" i="2"/>
  <c r="I355" i="2"/>
  <c r="L354" i="2"/>
  <c r="K354" i="2"/>
  <c r="J354" i="2"/>
  <c r="I354" i="2"/>
  <c r="L351" i="2"/>
  <c r="L350" i="2" s="1"/>
  <c r="K351" i="2"/>
  <c r="K350" i="2" s="1"/>
  <c r="J351" i="2"/>
  <c r="J350" i="2" s="1"/>
  <c r="I351" i="2"/>
  <c r="I350" i="2" s="1"/>
  <c r="L347" i="2"/>
  <c r="L346" i="2" s="1"/>
  <c r="K347" i="2"/>
  <c r="K346" i="2" s="1"/>
  <c r="J347" i="2"/>
  <c r="J346" i="2" s="1"/>
  <c r="I347" i="2"/>
  <c r="I346" i="2" s="1"/>
  <c r="L343" i="2"/>
  <c r="K343" i="2"/>
  <c r="J343" i="2"/>
  <c r="I343" i="2"/>
  <c r="L340" i="2"/>
  <c r="K340" i="2"/>
  <c r="J340" i="2"/>
  <c r="I340" i="2"/>
  <c r="L338" i="2"/>
  <c r="L337" i="2" s="1"/>
  <c r="K338" i="2"/>
  <c r="K337" i="2" s="1"/>
  <c r="K336" i="2" s="1"/>
  <c r="J338" i="2"/>
  <c r="J337" i="2" s="1"/>
  <c r="I338" i="2"/>
  <c r="I337" i="2" s="1"/>
  <c r="L333" i="2"/>
  <c r="L332" i="2" s="1"/>
  <c r="K333" i="2"/>
  <c r="K332" i="2" s="1"/>
  <c r="J333" i="2"/>
  <c r="J332" i="2" s="1"/>
  <c r="I333" i="2"/>
  <c r="I332" i="2" s="1"/>
  <c r="L330" i="2"/>
  <c r="L329" i="2" s="1"/>
  <c r="K330" i="2"/>
  <c r="K329" i="2" s="1"/>
  <c r="J330" i="2"/>
  <c r="J329" i="2" s="1"/>
  <c r="I330" i="2"/>
  <c r="I329" i="2"/>
  <c r="L327" i="2"/>
  <c r="K327" i="2"/>
  <c r="J327" i="2"/>
  <c r="I327" i="2"/>
  <c r="L326" i="2"/>
  <c r="K326" i="2"/>
  <c r="J326" i="2"/>
  <c r="I326" i="2"/>
  <c r="L323" i="2"/>
  <c r="L322" i="2" s="1"/>
  <c r="K323" i="2"/>
  <c r="K322" i="2" s="1"/>
  <c r="J323" i="2"/>
  <c r="J322" i="2" s="1"/>
  <c r="I323" i="2"/>
  <c r="I322" i="2" s="1"/>
  <c r="L319" i="2"/>
  <c r="L318" i="2" s="1"/>
  <c r="K319" i="2"/>
  <c r="K318" i="2" s="1"/>
  <c r="J319" i="2"/>
  <c r="J318" i="2" s="1"/>
  <c r="I319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K306" i="2"/>
  <c r="K305" i="2" s="1"/>
  <c r="J306" i="2"/>
  <c r="J305" i="2" s="1"/>
  <c r="I306" i="2"/>
  <c r="I305" i="2"/>
  <c r="L300" i="2"/>
  <c r="L299" i="2" s="1"/>
  <c r="K300" i="2"/>
  <c r="K299" i="2" s="1"/>
  <c r="J300" i="2"/>
  <c r="J299" i="2" s="1"/>
  <c r="I300" i="2"/>
  <c r="I299" i="2" s="1"/>
  <c r="L297" i="2"/>
  <c r="L296" i="2" s="1"/>
  <c r="K297" i="2"/>
  <c r="K296" i="2" s="1"/>
  <c r="J297" i="2"/>
  <c r="J296" i="2" s="1"/>
  <c r="I297" i="2"/>
  <c r="I296" i="2"/>
  <c r="L294" i="2"/>
  <c r="K294" i="2"/>
  <c r="J294" i="2"/>
  <c r="I294" i="2"/>
  <c r="L293" i="2"/>
  <c r="K293" i="2"/>
  <c r="J293" i="2"/>
  <c r="I293" i="2"/>
  <c r="L290" i="2"/>
  <c r="L289" i="2" s="1"/>
  <c r="K290" i="2"/>
  <c r="K289" i="2" s="1"/>
  <c r="J290" i="2"/>
  <c r="J289" i="2" s="1"/>
  <c r="I290" i="2"/>
  <c r="I289" i="2" s="1"/>
  <c r="L286" i="2"/>
  <c r="L285" i="2" s="1"/>
  <c r="K286" i="2"/>
  <c r="K285" i="2" s="1"/>
  <c r="J286" i="2"/>
  <c r="J285" i="2" s="1"/>
  <c r="I286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J273" i="2"/>
  <c r="J272" i="2" s="1"/>
  <c r="I273" i="2"/>
  <c r="I272" i="2"/>
  <c r="L268" i="2"/>
  <c r="L267" i="2" s="1"/>
  <c r="K268" i="2"/>
  <c r="K267" i="2" s="1"/>
  <c r="J268" i="2"/>
  <c r="J267" i="2" s="1"/>
  <c r="I268" i="2"/>
  <c r="I267" i="2"/>
  <c r="L265" i="2"/>
  <c r="K265" i="2"/>
  <c r="J265" i="2"/>
  <c r="I265" i="2"/>
  <c r="L264" i="2"/>
  <c r="K264" i="2"/>
  <c r="J264" i="2"/>
  <c r="I264" i="2"/>
  <c r="L262" i="2"/>
  <c r="L261" i="2" s="1"/>
  <c r="K262" i="2"/>
  <c r="J262" i="2"/>
  <c r="J261" i="2" s="1"/>
  <c r="I262" i="2"/>
  <c r="I261" i="2" s="1"/>
  <c r="K261" i="2"/>
  <c r="L258" i="2"/>
  <c r="L257" i="2" s="1"/>
  <c r="K258" i="2"/>
  <c r="K257" i="2" s="1"/>
  <c r="J258" i="2"/>
  <c r="J257" i="2" s="1"/>
  <c r="I258" i="2"/>
  <c r="I257" i="2"/>
  <c r="L254" i="2"/>
  <c r="K254" i="2"/>
  <c r="J254" i="2"/>
  <c r="I254" i="2"/>
  <c r="L253" i="2"/>
  <c r="K253" i="2"/>
  <c r="J253" i="2"/>
  <c r="I253" i="2"/>
  <c r="L250" i="2"/>
  <c r="L249" i="2" s="1"/>
  <c r="K250" i="2"/>
  <c r="J250" i="2"/>
  <c r="J249" i="2" s="1"/>
  <c r="I250" i="2"/>
  <c r="I249" i="2" s="1"/>
  <c r="K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L240" i="2"/>
  <c r="K240" i="2"/>
  <c r="K239" i="2" s="1"/>
  <c r="J240" i="2"/>
  <c r="I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L218" i="2"/>
  <c r="K218" i="2"/>
  <c r="J218" i="2"/>
  <c r="I218" i="2"/>
  <c r="L217" i="2"/>
  <c r="L216" i="2" s="1"/>
  <c r="K217" i="2"/>
  <c r="J217" i="2"/>
  <c r="I217" i="2"/>
  <c r="I216" i="2"/>
  <c r="L211" i="2"/>
  <c r="K211" i="2"/>
  <c r="J211" i="2"/>
  <c r="I211" i="2"/>
  <c r="L210" i="2"/>
  <c r="L209" i="2" s="1"/>
  <c r="K210" i="2"/>
  <c r="K209" i="2" s="1"/>
  <c r="J210" i="2"/>
  <c r="J209" i="2" s="1"/>
  <c r="I210" i="2"/>
  <c r="I209" i="2"/>
  <c r="L207" i="2"/>
  <c r="K207" i="2"/>
  <c r="J207" i="2"/>
  <c r="I207" i="2"/>
  <c r="L206" i="2"/>
  <c r="K206" i="2"/>
  <c r="J206" i="2"/>
  <c r="I206" i="2"/>
  <c r="L202" i="2"/>
  <c r="L201" i="2" s="1"/>
  <c r="K202" i="2"/>
  <c r="J202" i="2"/>
  <c r="J201" i="2" s="1"/>
  <c r="I202" i="2"/>
  <c r="I201" i="2" s="1"/>
  <c r="K201" i="2"/>
  <c r="L196" i="2"/>
  <c r="L195" i="2" s="1"/>
  <c r="K196" i="2"/>
  <c r="K195" i="2" s="1"/>
  <c r="K186" i="2" s="1"/>
  <c r="J196" i="2"/>
  <c r="J195" i="2" s="1"/>
  <c r="I196" i="2"/>
  <c r="I195" i="2"/>
  <c r="L191" i="2"/>
  <c r="K191" i="2"/>
  <c r="J191" i="2"/>
  <c r="I191" i="2"/>
  <c r="L190" i="2"/>
  <c r="K190" i="2"/>
  <c r="J190" i="2"/>
  <c r="I190" i="2"/>
  <c r="L188" i="2"/>
  <c r="L187" i="2" s="1"/>
  <c r="L186" i="2" s="1"/>
  <c r="K188" i="2"/>
  <c r="J188" i="2"/>
  <c r="J187" i="2" s="1"/>
  <c r="J186" i="2" s="1"/>
  <c r="I188" i="2"/>
  <c r="I187" i="2" s="1"/>
  <c r="K187" i="2"/>
  <c r="L180" i="2"/>
  <c r="L179" i="2" s="1"/>
  <c r="K180" i="2"/>
  <c r="K179" i="2" s="1"/>
  <c r="J180" i="2"/>
  <c r="J179" i="2" s="1"/>
  <c r="I180" i="2"/>
  <c r="I179" i="2" s="1"/>
  <c r="L175" i="2"/>
  <c r="K175" i="2"/>
  <c r="J175" i="2"/>
  <c r="I175" i="2"/>
  <c r="L174" i="2"/>
  <c r="L173" i="2" s="1"/>
  <c r="K174" i="2"/>
  <c r="K173" i="2" s="1"/>
  <c r="J174" i="2"/>
  <c r="I174" i="2"/>
  <c r="L171" i="2"/>
  <c r="K171" i="2"/>
  <c r="J171" i="2"/>
  <c r="I171" i="2"/>
  <c r="L170" i="2"/>
  <c r="L169" i="2" s="1"/>
  <c r="K170" i="2"/>
  <c r="K169" i="2" s="1"/>
  <c r="J170" i="2"/>
  <c r="J169" i="2" s="1"/>
  <c r="I170" i="2"/>
  <c r="I169" i="2" s="1"/>
  <c r="L166" i="2"/>
  <c r="L165" i="2" s="1"/>
  <c r="K166" i="2"/>
  <c r="K165" i="2" s="1"/>
  <c r="J166" i="2"/>
  <c r="J165" i="2" s="1"/>
  <c r="I166" i="2"/>
  <c r="I165" i="2" s="1"/>
  <c r="L161" i="2"/>
  <c r="K161" i="2"/>
  <c r="J161" i="2"/>
  <c r="I161" i="2"/>
  <c r="L160" i="2"/>
  <c r="K160" i="2"/>
  <c r="J160" i="2"/>
  <c r="J159" i="2" s="1"/>
  <c r="J158" i="2" s="1"/>
  <c r="I160" i="2"/>
  <c r="I159" i="2" s="1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 s="1"/>
  <c r="I153" i="2" s="1"/>
  <c r="L151" i="2"/>
  <c r="L150" i="2" s="1"/>
  <c r="K151" i="2"/>
  <c r="K150" i="2" s="1"/>
  <c r="J151" i="2"/>
  <c r="J150" i="2" s="1"/>
  <c r="I151" i="2"/>
  <c r="I150" i="2" s="1"/>
  <c r="L147" i="2"/>
  <c r="K147" i="2"/>
  <c r="J147" i="2"/>
  <c r="I147" i="2"/>
  <c r="L146" i="2"/>
  <c r="L145" i="2" s="1"/>
  <c r="K146" i="2"/>
  <c r="K145" i="2" s="1"/>
  <c r="J146" i="2"/>
  <c r="J145" i="2" s="1"/>
  <c r="I146" i="2"/>
  <c r="I145" i="2" s="1"/>
  <c r="L142" i="2"/>
  <c r="K142" i="2"/>
  <c r="J142" i="2"/>
  <c r="I142" i="2"/>
  <c r="L141" i="2"/>
  <c r="L140" i="2" s="1"/>
  <c r="K141" i="2"/>
  <c r="K140" i="2" s="1"/>
  <c r="J141" i="2"/>
  <c r="J140" i="2" s="1"/>
  <c r="J139" i="2" s="1"/>
  <c r="I141" i="2"/>
  <c r="I140" i="2" s="1"/>
  <c r="I139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 s="1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 s="1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 s="1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 s="1"/>
  <c r="I119" i="2" s="1"/>
  <c r="L116" i="2"/>
  <c r="L115" i="2" s="1"/>
  <c r="L114" i="2" s="1"/>
  <c r="K116" i="2"/>
  <c r="K115" i="2" s="1"/>
  <c r="K114" i="2" s="1"/>
  <c r="J116" i="2"/>
  <c r="J115" i="2" s="1"/>
  <c r="J114" i="2" s="1"/>
  <c r="J113" i="2" s="1"/>
  <c r="I116" i="2"/>
  <c r="I115" i="2" s="1"/>
  <c r="I114" i="2" s="1"/>
  <c r="L110" i="2"/>
  <c r="K110" i="2"/>
  <c r="J110" i="2"/>
  <c r="J109" i="2" s="1"/>
  <c r="I110" i="2"/>
  <c r="I109" i="2" s="1"/>
  <c r="L109" i="2"/>
  <c r="K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 s="1"/>
  <c r="I104" i="2" s="1"/>
  <c r="L101" i="2"/>
  <c r="L100" i="2" s="1"/>
  <c r="L99" i="2" s="1"/>
  <c r="K101" i="2"/>
  <c r="K100" i="2" s="1"/>
  <c r="K99" i="2" s="1"/>
  <c r="J101" i="2"/>
  <c r="J100" i="2" s="1"/>
  <c r="J99" i="2" s="1"/>
  <c r="I101" i="2"/>
  <c r="I100" i="2" s="1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 s="1"/>
  <c r="I94" i="2" s="1"/>
  <c r="L89" i="2"/>
  <c r="K89" i="2"/>
  <c r="J89" i="2"/>
  <c r="J88" i="2" s="1"/>
  <c r="J87" i="2" s="1"/>
  <c r="J86" i="2" s="1"/>
  <c r="I89" i="2"/>
  <c r="I88" i="2" s="1"/>
  <c r="I87" i="2" s="1"/>
  <c r="I86" i="2" s="1"/>
  <c r="L88" i="2"/>
  <c r="K88" i="2"/>
  <c r="L87" i="2"/>
  <c r="L86" i="2" s="1"/>
  <c r="K87" i="2"/>
  <c r="K86" i="2" s="1"/>
  <c r="L84" i="2"/>
  <c r="K84" i="2"/>
  <c r="J84" i="2"/>
  <c r="I84" i="2"/>
  <c r="L83" i="2"/>
  <c r="L82" i="2" s="1"/>
  <c r="K83" i="2"/>
  <c r="K82" i="2" s="1"/>
  <c r="J83" i="2"/>
  <c r="J82" i="2" s="1"/>
  <c r="I83" i="2"/>
  <c r="I82" i="2" s="1"/>
  <c r="L78" i="2"/>
  <c r="K78" i="2"/>
  <c r="J78" i="2"/>
  <c r="I78" i="2"/>
  <c r="L77" i="2"/>
  <c r="K77" i="2"/>
  <c r="J77" i="2"/>
  <c r="I77" i="2"/>
  <c r="L73" i="2"/>
  <c r="K73" i="2"/>
  <c r="J73" i="2"/>
  <c r="J72" i="2" s="1"/>
  <c r="I73" i="2"/>
  <c r="I72" i="2" s="1"/>
  <c r="L72" i="2"/>
  <c r="K72" i="2"/>
  <c r="L68" i="2"/>
  <c r="L67" i="2" s="1"/>
  <c r="L66" i="2" s="1"/>
  <c r="L65" i="2" s="1"/>
  <c r="K68" i="2"/>
  <c r="K67" i="2" s="1"/>
  <c r="K66" i="2" s="1"/>
  <c r="K65" i="2" s="1"/>
  <c r="J68" i="2"/>
  <c r="J67" i="2" s="1"/>
  <c r="I68" i="2"/>
  <c r="I67" i="2" s="1"/>
  <c r="L49" i="2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8" i="2"/>
  <c r="L47" i="2"/>
  <c r="L46" i="2" s="1"/>
  <c r="L44" i="2"/>
  <c r="K44" i="2"/>
  <c r="J44" i="2"/>
  <c r="I44" i="2"/>
  <c r="L43" i="2"/>
  <c r="L42" i="2" s="1"/>
  <c r="K43" i="2"/>
  <c r="K42" i="2" s="1"/>
  <c r="J43" i="2"/>
  <c r="J42" i="2" s="1"/>
  <c r="I43" i="2"/>
  <c r="I42" i="2" s="1"/>
  <c r="L40" i="2"/>
  <c r="K40" i="2"/>
  <c r="J40" i="2"/>
  <c r="I40" i="2"/>
  <c r="L38" i="2"/>
  <c r="L37" i="2" s="1"/>
  <c r="L36" i="2" s="1"/>
  <c r="L35" i="2" s="1"/>
  <c r="K38" i="2"/>
  <c r="K37" i="2" s="1"/>
  <c r="K36" i="2" s="1"/>
  <c r="K35" i="2" s="1"/>
  <c r="J38" i="2"/>
  <c r="J37" i="2" s="1"/>
  <c r="J36" i="2" s="1"/>
  <c r="J35" i="2" s="1"/>
  <c r="I38" i="2"/>
  <c r="I37" i="2" s="1"/>
  <c r="I36" i="2" s="1"/>
  <c r="I35" i="2" s="1"/>
  <c r="I113" i="2" l="1"/>
  <c r="I168" i="2"/>
  <c r="L185" i="2"/>
  <c r="J239" i="2"/>
  <c r="J238" i="2" s="1"/>
  <c r="J185" i="2"/>
  <c r="K113" i="2"/>
  <c r="K139" i="2"/>
  <c r="K159" i="2"/>
  <c r="K158" i="2" s="1"/>
  <c r="K168" i="2"/>
  <c r="J216" i="2"/>
  <c r="I336" i="2"/>
  <c r="L113" i="2"/>
  <c r="L139" i="2"/>
  <c r="L159" i="2"/>
  <c r="L158" i="2" s="1"/>
  <c r="L168" i="2"/>
  <c r="K216" i="2"/>
  <c r="K185" i="2" s="1"/>
  <c r="K184" i="2" s="1"/>
  <c r="L239" i="2"/>
  <c r="L238" i="2" s="1"/>
  <c r="I304" i="2"/>
  <c r="I303" i="2" s="1"/>
  <c r="J336" i="2"/>
  <c r="I271" i="2"/>
  <c r="I239" i="2"/>
  <c r="I238" i="2" s="1"/>
  <c r="J304" i="2"/>
  <c r="J303" i="2" s="1"/>
  <c r="L336" i="2"/>
  <c r="J93" i="2"/>
  <c r="K271" i="2"/>
  <c r="K238" i="2" s="1"/>
  <c r="L304" i="2"/>
  <c r="L303" i="2" s="1"/>
  <c r="K304" i="2"/>
  <c r="K303" i="2" s="1"/>
  <c r="I66" i="2"/>
  <c r="I65" i="2" s="1"/>
  <c r="I34" i="2" s="1"/>
  <c r="K93" i="2"/>
  <c r="K34" i="2" s="1"/>
  <c r="K368" i="2" s="1"/>
  <c r="I173" i="2"/>
  <c r="L271" i="2"/>
  <c r="I93" i="2"/>
  <c r="J271" i="2"/>
  <c r="J66" i="2"/>
  <c r="J65" i="2" s="1"/>
  <c r="L93" i="2"/>
  <c r="L34" i="2" s="1"/>
  <c r="J173" i="2"/>
  <c r="J168" i="2" s="1"/>
  <c r="I186" i="2"/>
  <c r="I185" i="2" s="1"/>
  <c r="J34" i="2" l="1"/>
  <c r="J184" i="2"/>
  <c r="I184" i="2"/>
  <c r="I368" i="2" s="1"/>
  <c r="L184" i="2"/>
  <c r="L368" i="2" s="1"/>
  <c r="J368" i="2" l="1"/>
</calcChain>
</file>

<file path=xl/sharedStrings.xml><?xml version="1.0" encoding="utf-8"?>
<sst xmlns="http://schemas.openxmlformats.org/spreadsheetml/2006/main" count="4469" uniqueCount="477">
  <si>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</si>
  <si>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</si>
  <si>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</si>
  <si>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</si>
  <si>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</si>
  <si>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(Biudžeto išlaidų sąmatos vykdymo 2022 m. rugsėjo mėn. 30 d. metinės, ketvirtinės ataskaitos forma Nr. 2)</t>
  </si>
  <si>
    <t>Gargždų lopšelis-darželis Naminukas, 191789695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</si>
  <si>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</si>
  <si>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</si>
  <si>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</si>
  <si>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</si>
  <si>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</si>
  <si>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</si>
  <si>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</si>
  <si>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</si>
  <si>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</si>
  <si>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</si>
  <si>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</si>
  <si>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</si>
  <si>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</si>
  <si>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</si>
  <si>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</si>
  <si>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</si>
  <si>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</si>
  <si>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</si>
  <si>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</si>
  <si>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</si>
  <si>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</si>
  <si>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</si>
  <si>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</si>
  <si>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</si>
  <si>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</si>
  <si>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</si>
  <si>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</si>
  <si>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</si>
  <si>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</si>
  <si>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</si>
  <si>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</si>
  <si>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</si>
  <si>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</si>
  <si>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</si>
  <si>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</si>
  <si>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</si>
  <si>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</si>
  <si>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</si>
  <si>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</si>
  <si>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</si>
  <si>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</si>
  <si>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</si>
  <si>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</si>
  <si>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</si>
  <si>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</si>
  <si>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</si>
  <si>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</si>
  <si>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</si>
  <si>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</si>
  <si>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</si>
  <si>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</si>
  <si>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</si>
  <si>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</si>
  <si>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</si>
  <si>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</si>
  <si>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</si>
  <si>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</si>
  <si>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</si>
  <si>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</si>
  <si>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</si>
  <si>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</si>
  <si>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</si>
  <si>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</si>
  <si>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</si>
  <si>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</si>
  <si>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</si>
  <si>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</si>
  <si>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</si>
  <si>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</si>
  <si>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</si>
  <si>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</si>
  <si>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</si>
  <si>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</si>
  <si>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</si>
  <si>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</si>
  <si>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</si>
  <si>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</si>
  <si>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</si>
  <si>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</si>
  <si>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</si>
  <si>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</si>
  <si>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</si>
  <si>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</si>
  <si>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</si>
  <si>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</si>
  <si>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</si>
  <si>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</si>
  <si>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</si>
  <si>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</si>
  <si>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</si>
  <si>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</si>
  <si>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</si>
  <si>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</si>
  <si>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</si>
  <si>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</si>
  <si>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</si>
  <si>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</si>
  <si>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</si>
  <si>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</si>
  <si>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</si>
  <si>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</si>
  <si>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</si>
  <si>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</si>
  <si>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</si>
  <si>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</si>
  <si>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</si>
  <si>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</si>
  <si>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</si>
  <si>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</si>
  <si>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</si>
  <si>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</si>
  <si>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</si>
  <si>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</si>
  <si>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</si>
  <si>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</si>
  <si>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</si>
  <si>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</si>
  <si>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</si>
  <si>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</si>
  <si>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</si>
  <si>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</si>
  <si>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</si>
  <si>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</si>
  <si>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</si>
  <si>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</si>
  <si>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</si>
  <si>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</si>
  <si>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</si>
  <si>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</si>
  <si>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</si>
  <si>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</si>
  <si>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</si>
  <si>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</si>
  <si>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</si>
  <si>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</si>
  <si>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</si>
  <si>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</si>
  <si>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</si>
  <si>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</si>
  <si>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</si>
  <si>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</si>
  <si>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</si>
  <si>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</si>
  <si>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</si>
  <si>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</si>
  <si>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</si>
  <si>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</si>
  <si>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</si>
  <si>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</si>
  <si>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</si>
  <si>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</si>
  <si>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</si>
  <si>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</si>
  <si>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</si>
  <si>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</si>
  <si>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</si>
  <si>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</si>
  <si>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</si>
  <si>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</si>
  <si>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</si>
  <si>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</si>
  <si>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</si>
  <si>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</si>
  <si>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</si>
  <si>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</si>
  <si>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</si>
  <si>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</si>
  <si>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</si>
  <si>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</si>
  <si>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</si>
  <si>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</si>
  <si>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</si>
  <si>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</si>
  <si>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</si>
  <si>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</si>
  <si>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</si>
  <si>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</si>
  <si>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</si>
  <si>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</si>
  <si>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</si>
  <si>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</si>
  <si>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</si>
  <si>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</si>
  <si>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</si>
  <si>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</si>
  <si>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</si>
  <si>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</si>
  <si>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</si>
  <si>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</si>
  <si>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</si>
  <si>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</si>
  <si>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</si>
  <si>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</si>
  <si>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</si>
  <si>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</si>
  <si>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</si>
  <si>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</si>
  <si>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</si>
  <si>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</si>
  <si>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</si>
  <si>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</si>
  <si>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</si>
  <si>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</si>
  <si>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</si>
  <si>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</si>
  <si>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</si>
  <si>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</si>
  <si>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</si>
  <si>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</si>
  <si>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</si>
  <si>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</si>
  <si>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</si>
  <si>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</si>
  <si>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</si>
  <si>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</si>
  <si>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</si>
  <si>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Raimunda Mockuvienė</t>
  </si>
  <si>
    <t xml:space="preserve">      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</si>
  <si>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</si>
  <si>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</si>
  <si>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</si>
  <si>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</si>
  <si>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SB</t>
  </si>
  <si>
    <t>Savivaldybės biudžeto lėšos</t>
  </si>
  <si>
    <t>Žinių visuomenės plėtros programa</t>
  </si>
  <si>
    <t>Mokyklos, priskiriamos ikimokyklinio ugdymo mokyklos tipui</t>
  </si>
  <si>
    <t>1.1.1.29. Ikimokyklinio ir priešmokyklinio ugdymo programų įgyvendinimas bei tinkamos ugdymo aplinkos užtikrinimas Gargždų lopšelyje-darželyje "Naminukas"</t>
  </si>
  <si>
    <t>09</t>
  </si>
  <si>
    <t>01</t>
  </si>
  <si>
    <t>1.4.4.28. Švietimo įstaigų patalpų remontas, mokyklinių autobusų remontas, buitinės, organizacinės technikos, mokymo priemonių įsigijimas</t>
  </si>
  <si>
    <t>Institucijos išlaikymas (valdymo išlaidos)</t>
  </si>
  <si>
    <t>9.1.1.17. Projekto "Klaipėdos rajono biudžetinių įstaigų apskaitos optimizavimas" įgyvendinimas</t>
  </si>
  <si>
    <t>03</t>
  </si>
  <si>
    <t>02</t>
  </si>
  <si>
    <t>Savivaldybės valdymo ir pagrindinių funkcijų vykdymo programa</t>
  </si>
  <si>
    <t>9</t>
  </si>
  <si>
    <t>ML</t>
  </si>
  <si>
    <t>Mokymo lėšos</t>
  </si>
  <si>
    <t>VBD</t>
  </si>
  <si>
    <t>Valstybės biudžeto specialioji tikslinė dotacija</t>
  </si>
  <si>
    <t>VBD(UK)</t>
  </si>
  <si>
    <t>Dotaciija ukrainiečiams</t>
  </si>
  <si>
    <t>S</t>
  </si>
  <si>
    <t>Pajamos už paslaugas ir nuomą</t>
  </si>
  <si>
    <t>2022 m. rugpjūčio 30 d. įsakymo Nr. 1K-301  redakcija)</t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</si>
  <si>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</si>
  <si>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</si>
  <si>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</si>
  <si>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</si>
  <si>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</si>
  <si>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ES</t>
  </si>
  <si>
    <t>06</t>
  </si>
  <si>
    <t>04</t>
  </si>
  <si>
    <t>Europos Sąjungos struktūrinių fondų lėšos</t>
  </si>
  <si>
    <t xml:space="preserve">P A T V I R T I N T A </t>
  </si>
  <si>
    <t>Klaipėdos rajono savivaldybės</t>
  </si>
  <si>
    <t>administracijos direktoriaus</t>
  </si>
  <si>
    <t>Gargždų lopšelis-darželis "Naminukas"</t>
  </si>
  <si>
    <t>2018 m. vasario 6 d.</t>
  </si>
  <si>
    <t>(Įstaigos pavadinimas)</t>
  </si>
  <si>
    <t>įsakymu Nr.(5.1.1) AV - 306</t>
  </si>
  <si>
    <t>191789695, Kranto g. 3, Gargždai</t>
  </si>
  <si>
    <t>(Registracijos kodas ir buveinės adresas)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</si>
  <si>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</si>
  <si>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</si>
  <si>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</si>
  <si>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</si>
  <si>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</si>
  <si>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</si>
  <si>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</si>
  <si>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</si>
  <si>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</si>
  <si>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</si>
  <si>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</si>
  <si>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</si>
  <si>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</si>
  <si>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</si>
  <si>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</si>
  <si>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</si>
  <si>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</si>
  <si>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</si>
  <si>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</si>
  <si>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</si>
  <si>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</si>
  <si>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</si>
  <si>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</si>
  <si>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</si>
  <si>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</si>
  <si>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</si>
  <si>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</si>
  <si>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 xml:space="preserve"> PAŽYMA APIE PAJAMAS UŽ PASLAUGAS IR NUOMĄ  2022 M. RUGSĖJO 30 D. </t>
  </si>
  <si>
    <r>
      <t xml:space="preserve">Metinė, </t>
    </r>
    <r>
      <rPr>
        <u/>
        <sz val="9"/>
        <rFont val="Arial"/>
        <family val="2"/>
      </rPr>
      <t>ketvirtinė</t>
    </r>
    <r>
      <rPr>
        <sz val="9"/>
        <rFont val="Arial"/>
        <family val="2"/>
        <charset val="186"/>
      </rPr>
      <t xml:space="preserve">, </t>
    </r>
    <r>
      <rPr>
        <sz val="9"/>
        <rFont val="Arial"/>
        <family val="2"/>
      </rPr>
      <t>mėnesinė</t>
    </r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</si>
  <si>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</si>
  <si>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</si>
  <si>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</si>
  <si>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</si>
  <si>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</si>
  <si>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</si>
  <si>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</si>
  <si>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</si>
  <si>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</si>
  <si>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</si>
  <si>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</si>
  <si>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</si>
  <si>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</si>
  <si>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</si>
  <si>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</si>
  <si>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</si>
  <si>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</si>
  <si>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</si>
  <si>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</si>
  <si>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</si>
  <si>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</si>
  <si>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</si>
  <si>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SAVIVALDYBĖS BIUDŽETINIŲ ĮSTAIGŲ  PAJAMŲ ĮMOKŲ ATASKAITA UŽ  2022 METŲ III KETVIRTĮ</t>
  </si>
  <si>
    <t>Gargždų lopšelis-darželis Naminukas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</si>
  <si>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</si>
  <si>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</si>
  <si>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</si>
  <si>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</si>
  <si>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</si>
  <si>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</si>
  <si>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</si>
  <si>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</si>
  <si>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</si>
  <si>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</si>
  <si>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</si>
  <si>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09.01.01.01.</t>
  </si>
  <si>
    <t>Iš viso</t>
  </si>
  <si>
    <t>01.03.02.09.</t>
  </si>
  <si>
    <t>Ilgalaikiam turtui įsigyti</t>
  </si>
  <si>
    <t>Atsargoms</t>
  </si>
  <si>
    <t>(Parašas)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</si>
  <si>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</si>
  <si>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</si>
  <si>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</si>
  <si>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</si>
  <si>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</si>
  <si>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2022 m. rugsėjo mėn. 30 d.</t>
  </si>
  <si>
    <t xml:space="preserve">                          2022.10.10 Nr.________________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</si>
  <si>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</si>
  <si>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</si>
  <si>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</si>
  <si>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</si>
  <si>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</si>
  <si>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</si>
  <si>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</si>
  <si>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</si>
  <si>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</si>
  <si>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</si>
  <si>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</si>
  <si>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</si>
  <si>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</si>
  <si>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</si>
  <si>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</si>
  <si>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</si>
  <si>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</si>
  <si>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</si>
  <si>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</si>
  <si>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</si>
  <si>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</si>
  <si>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</si>
  <si>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</si>
  <si>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</si>
  <si>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</si>
  <si>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</si>
  <si>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</si>
  <si>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</si>
  <si>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</si>
  <si>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</si>
  <si>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</si>
  <si>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</si>
  <si>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</si>
  <si>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</si>
  <si>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P A T V I R T I N T A</t>
  </si>
  <si>
    <t>2020 m. kovo 24 d.</t>
  </si>
  <si>
    <t>įsakymu Nr. (5.1.1 E) AV-659</t>
  </si>
  <si>
    <t>Gargždų lopšelis-darelis "Naminukas"</t>
  </si>
  <si>
    <t>PAŽYMA PRIE MOKĖTINŲ SUMŲ 2022 M. RUGSĖJO 30 D. ATASKAITOS 9 PRIEDO</t>
  </si>
  <si>
    <r>
      <t xml:space="preserve">  Metinė, </t>
    </r>
    <r>
      <rPr>
        <u/>
        <sz val="8"/>
        <rFont val="Arial"/>
        <family val="2"/>
      </rPr>
      <t>ketvirtinė</t>
    </r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</si>
  <si>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</si>
  <si>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</si>
  <si>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</si>
  <si>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</si>
  <si>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</si>
  <si>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</si>
  <si>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</si>
  <si>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</si>
  <si>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</si>
  <si>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</si>
  <si>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</si>
  <si>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</si>
  <si>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</si>
  <si>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</si>
  <si>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</si>
  <si>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</si>
  <si>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</si>
  <si>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</si>
  <si>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</si>
  <si>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</si>
  <si>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</si>
  <si>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</si>
  <si>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</si>
  <si>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</si>
  <si>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</si>
  <si>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</si>
  <si>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</si>
  <si>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</si>
  <si>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</si>
  <si>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</si>
  <si>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</si>
  <si>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</si>
  <si>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</si>
  <si>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</si>
  <si>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</si>
  <si>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</si>
  <si>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</si>
  <si>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Atidėjiniai</t>
  </si>
  <si>
    <t>Forma Nr. B-2   metinė, ketvirtinė                                                  patvirtinta Klaipėdos rajono savivaldybės administracijos direktoriaus  2020 m.  balandžio  1 d. įsakymu Nr AV-724</t>
  </si>
  <si>
    <t xml:space="preserve">Gargždų lopšelis darželis  Naminukas </t>
  </si>
  <si>
    <t>(Įstaigos pavadinimas, kodas)</t>
  </si>
  <si>
    <t>IKIMOKYKLINIŲ, VISŲ TIPŲ BENDROJO UGDYMO MOKYKLŲ, KITŲ ŠVIETIMO ĮSTAIGŲ TINKLO, KONTINGENTO, ETATŲ  IR IŠLAIDŲ DARBO UŽMOKESČIUI  PLANO ĮVYKDYMO ATASKAITA 2022 m. rugsėjo  mėn.  30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</si>
  <si>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</si>
  <si>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</si>
  <si>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</si>
  <si>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</si>
  <si>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</si>
  <si>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</si>
  <si>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</si>
  <si>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</si>
  <si>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</si>
  <si>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</si>
  <si>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</si>
  <si>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</si>
  <si>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</si>
  <si>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</si>
  <si>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</si>
  <si>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</si>
  <si>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</si>
  <si>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</si>
  <si>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</si>
  <si>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</si>
  <si>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</si>
  <si>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</si>
  <si>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</si>
  <si>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</si>
  <si>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</si>
  <si>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</si>
  <si>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</si>
  <si>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</si>
  <si>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</si>
  <si>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</si>
  <si>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</si>
  <si>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</si>
  <si>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</si>
  <si>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</si>
  <si>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</si>
  <si>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</si>
  <si>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</si>
  <si>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</si>
  <si>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</si>
  <si>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</si>
  <si>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</si>
  <si>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</si>
  <si>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IKIMOKYKLINIŲ, VISŲ TIPŲ BENDROJO UGDYMO MOKYKLŲ, KITŲ ŠVIETIMO ĮSTAIGŲ TINKLO, KONTINGENTO, ETATŲ  IR IŠLAIDŲ DARBO UŽMOKESČIUI  PLANO ĮVYKDYMO ATASKAITA 2022 m. rugsėjo   mėn.  30 d.</t>
  </si>
  <si>
    <t>2022-10-10 Nr.______</t>
  </si>
  <si>
    <t>2022.10.10 Nr.________________</t>
  </si>
  <si>
    <t>2022.10.10 Nr.______</t>
  </si>
  <si>
    <t xml:space="preserve">2022.10.10 Nr. </t>
  </si>
  <si>
    <t>2022.10.10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</si>
</sst>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Arial"/>
      <family val="2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u/>
      <sz val="10"/>
      <name val="Arial"/>
      <family val="2"/>
      <charset val="186"/>
    </font>
    <font>
      <u/>
      <sz val="9"/>
      <name val="Arial"/>
      <family val="2"/>
    </font>
    <font>
      <sz val="9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6" fillId="0" borderId="0"/>
    <xf numFmtId="0" fontId="55" fillId="0" borderId="0"/>
    <xf numFmtId="0" fontId="61" fillId="0" borderId="0"/>
    <xf numFmtId="0" fontId="36" fillId="0" borderId="0"/>
    <xf numFmtId="0" fontId="19" fillId="0" borderId="0"/>
    <xf numFmtId="0" fontId="61" fillId="0" borderId="0"/>
  </cellStyleXfs>
  <cellXfs count="6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8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1" fillId="0" borderId="18" xfId="0" applyFont="1" applyBorder="1"/>
    <xf numFmtId="0" fontId="21" fillId="0" borderId="21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21" fillId="0" borderId="26" xfId="0" applyFont="1" applyBorder="1" applyAlignment="1">
      <alignment horizontal="center"/>
    </xf>
    <xf numFmtId="0" fontId="21" fillId="0" borderId="22" xfId="0" applyFont="1" applyBorder="1"/>
    <xf numFmtId="0" fontId="0" fillId="0" borderId="24" xfId="0" applyBorder="1"/>
    <xf numFmtId="0" fontId="0" fillId="0" borderId="17" xfId="0" applyBorder="1"/>
    <xf numFmtId="0" fontId="0" fillId="0" borderId="25" xfId="0" applyBorder="1"/>
    <xf numFmtId="0" fontId="18" fillId="0" borderId="21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31" fillId="0" borderId="0" xfId="0" applyFont="1"/>
    <xf numFmtId="0" fontId="32" fillId="0" borderId="0" xfId="0" applyFont="1"/>
    <xf numFmtId="0" fontId="19" fillId="0" borderId="24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25" xfId="0" applyFont="1" applyBorder="1" applyAlignment="1">
      <alignment wrapText="1"/>
    </xf>
    <xf numFmtId="0" fontId="33" fillId="0" borderId="31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 wrapText="1"/>
    </xf>
    <xf numFmtId="0" fontId="34" fillId="0" borderId="31" xfId="0" quotePrefix="1" applyFont="1" applyBorder="1" applyAlignment="1">
      <alignment horizontal="center"/>
    </xf>
    <xf numFmtId="2" fontId="34" fillId="0" borderId="31" xfId="0" applyNumberFormat="1" applyFont="1" applyBorder="1" applyAlignment="1">
      <alignment horizontal="center"/>
    </xf>
    <xf numFmtId="0" fontId="34" fillId="0" borderId="31" xfId="0" applyFont="1" applyBorder="1"/>
    <xf numFmtId="2" fontId="34" fillId="0" borderId="31" xfId="0" applyNumberFormat="1" applyFont="1" applyBorder="1"/>
    <xf numFmtId="0" fontId="34" fillId="0" borderId="31" xfId="0" applyFont="1" applyBorder="1" applyAlignment="1">
      <alignment horizontal="center"/>
    </xf>
    <xf numFmtId="0" fontId="26" fillId="0" borderId="31" xfId="0" applyFont="1" applyBorder="1"/>
    <xf numFmtId="0" fontId="28" fillId="0" borderId="31" xfId="0" applyFont="1" applyBorder="1" applyAlignment="1">
      <alignment horizontal="right" vertical="center" wrapText="1"/>
    </xf>
    <xf numFmtId="0" fontId="28" fillId="0" borderId="30" xfId="0" quotePrefix="1" applyFont="1" applyBorder="1" applyAlignment="1">
      <alignment horizontal="center"/>
    </xf>
    <xf numFmtId="2" fontId="35" fillId="0" borderId="31" xfId="0" applyNumberFormat="1" applyFont="1" applyBorder="1"/>
    <xf numFmtId="0" fontId="30" fillId="0" borderId="0" xfId="1" applyFont="1"/>
    <xf numFmtId="0" fontId="26" fillId="0" borderId="17" xfId="0" applyFont="1" applyBorder="1"/>
    <xf numFmtId="0" fontId="26" fillId="0" borderId="0" xfId="1" applyFont="1" applyAlignment="1">
      <alignment vertical="top" wrapText="1"/>
    </xf>
    <xf numFmtId="0" fontId="26" fillId="0" borderId="0" xfId="0" applyFont="1" applyAlignment="1">
      <alignment horizontal="center" vertical="top"/>
    </xf>
    <xf numFmtId="0" fontId="26" fillId="0" borderId="0" xfId="1" applyFont="1" applyAlignment="1">
      <alignment vertical="top"/>
    </xf>
    <xf numFmtId="0" fontId="26" fillId="0" borderId="0" xfId="1" applyFont="1"/>
    <xf numFmtId="0" fontId="26" fillId="0" borderId="0" xfId="1" applyFont="1" applyAlignment="1">
      <alignment horizontal="center" vertical="top" wrapText="1"/>
    </xf>
    <xf numFmtId="0" fontId="26" fillId="0" borderId="0" xfId="1" applyFont="1" applyAlignment="1">
      <alignment horizontal="center" vertical="top"/>
    </xf>
    <xf numFmtId="0" fontId="37" fillId="0" borderId="0" xfId="0" applyFont="1"/>
    <xf numFmtId="0" fontId="42" fillId="0" borderId="0" xfId="0" applyFont="1"/>
    <xf numFmtId="0" fontId="42" fillId="0" borderId="0" xfId="0" applyFont="1" applyAlignment="1">
      <alignment horizontal="center" vertical="center" wrapText="1"/>
    </xf>
    <xf numFmtId="14" fontId="40" fillId="0" borderId="0" xfId="0" applyNumberFormat="1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42" fillId="0" borderId="33" xfId="0" applyNumberFormat="1" applyFont="1" applyBorder="1" applyAlignment="1">
      <alignment horizontal="center" vertical="center"/>
    </xf>
    <xf numFmtId="2" fontId="42" fillId="0" borderId="33" xfId="0" applyNumberFormat="1" applyFont="1" applyBorder="1" applyAlignment="1">
      <alignment horizontal="right" vertical="center"/>
    </xf>
    <xf numFmtId="0" fontId="45" fillId="0" borderId="33" xfId="0" applyFont="1" applyBorder="1" applyAlignment="1">
      <alignment horizontal="right" vertical="center"/>
    </xf>
    <xf numFmtId="49" fontId="40" fillId="0" borderId="33" xfId="0" applyNumberFormat="1" applyFont="1" applyBorder="1" applyAlignment="1">
      <alignment horizontal="center" vertical="center"/>
    </xf>
    <xf numFmtId="2" fontId="40" fillId="0" borderId="33" xfId="0" applyNumberFormat="1" applyFont="1" applyBorder="1" applyAlignment="1">
      <alignment horizontal="right" vertical="center"/>
    </xf>
    <xf numFmtId="0" fontId="40" fillId="5" borderId="33" xfId="0" applyFont="1" applyFill="1" applyBorder="1" applyAlignment="1">
      <alignment horizontal="center" vertical="center" wrapText="1"/>
    </xf>
    <xf numFmtId="0" fontId="40" fillId="5" borderId="33" xfId="0" applyFont="1" applyFill="1" applyBorder="1" applyAlignment="1">
      <alignment horizontal="center" vertical="center"/>
    </xf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8" fillId="0" borderId="0" xfId="0" applyFont="1"/>
    <xf numFmtId="0" fontId="49" fillId="0" borderId="0" xfId="0" applyFont="1"/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50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  <xf numFmtId="0" fontId="50" fillId="0" borderId="0" xfId="0" applyFont="1" applyAlignment="1">
      <alignment horizontal="center"/>
    </xf>
    <xf numFmtId="0" fontId="46" fillId="0" borderId="0" xfId="0" applyFont="1" applyAlignment="1">
      <alignment horizontal="left"/>
    </xf>
    <xf numFmtId="0" fontId="51" fillId="0" borderId="0" xfId="0" applyFont="1" applyAlignment="1">
      <alignment horizontal="right" vertical="center"/>
    </xf>
    <xf numFmtId="164" fontId="51" fillId="0" borderId="0" xfId="0" applyNumberFormat="1" applyFont="1" applyAlignment="1">
      <alignment vertical="center"/>
    </xf>
    <xf numFmtId="164" fontId="46" fillId="0" borderId="0" xfId="0" applyNumberFormat="1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1" fillId="0" borderId="38" xfId="0" applyFont="1" applyBorder="1"/>
    <xf numFmtId="0" fontId="46" fillId="0" borderId="0" xfId="0" applyFont="1" applyAlignment="1">
      <alignment horizontal="right"/>
    </xf>
    <xf numFmtId="0" fontId="51" fillId="0" borderId="0" xfId="0" applyFont="1"/>
    <xf numFmtId="0" fontId="51" fillId="0" borderId="0" xfId="0" applyFont="1" applyAlignment="1">
      <alignment horizontal="right"/>
    </xf>
    <xf numFmtId="0" fontId="46" fillId="0" borderId="39" xfId="0" applyFont="1" applyBorder="1" applyAlignment="1">
      <alignment horizontal="center"/>
    </xf>
    <xf numFmtId="0" fontId="50" fillId="0" borderId="38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/>
    </xf>
    <xf numFmtId="0" fontId="50" fillId="0" borderId="38" xfId="0" applyFont="1" applyBorder="1" applyAlignment="1">
      <alignment horizontal="center" vertical="top"/>
    </xf>
    <xf numFmtId="0" fontId="46" fillId="0" borderId="38" xfId="0" applyFont="1" applyBorder="1" applyAlignment="1">
      <alignment horizontal="center" vertical="top"/>
    </xf>
    <xf numFmtId="0" fontId="50" fillId="0" borderId="38" xfId="0" applyFont="1" applyBorder="1" applyAlignment="1">
      <alignment vertical="center"/>
    </xf>
    <xf numFmtId="0" fontId="50" fillId="0" borderId="38" xfId="0" applyFont="1" applyBorder="1" applyAlignment="1">
      <alignment horizontal="center" vertical="center"/>
    </xf>
    <xf numFmtId="2" fontId="50" fillId="0" borderId="38" xfId="0" applyNumberFormat="1" applyFont="1" applyBorder="1" applyAlignment="1">
      <alignment horizontal="right" vertical="center"/>
    </xf>
    <xf numFmtId="0" fontId="50" fillId="0" borderId="38" xfId="0" applyFont="1" applyBorder="1" applyAlignment="1">
      <alignment vertical="center" wrapText="1"/>
    </xf>
    <xf numFmtId="0" fontId="46" fillId="0" borderId="38" xfId="0" applyFont="1" applyBorder="1" applyAlignment="1">
      <alignment vertical="center" wrapText="1"/>
    </xf>
    <xf numFmtId="2" fontId="46" fillId="0" borderId="38" xfId="0" applyNumberFormat="1" applyFont="1" applyBorder="1" applyAlignment="1">
      <alignment horizontal="right" vertical="center"/>
    </xf>
    <xf numFmtId="2" fontId="50" fillId="6" borderId="38" xfId="0" applyNumberFormat="1" applyFont="1" applyFill="1" applyBorder="1" applyAlignment="1">
      <alignment horizontal="right" vertical="center"/>
    </xf>
    <xf numFmtId="0" fontId="46" fillId="0" borderId="38" xfId="0" applyFont="1" applyBorder="1" applyAlignment="1">
      <alignment vertical="top" wrapText="1"/>
    </xf>
    <xf numFmtId="0" fontId="46" fillId="6" borderId="38" xfId="0" applyFont="1" applyFill="1" applyBorder="1" applyAlignment="1">
      <alignment vertical="center" wrapText="1"/>
    </xf>
    <xf numFmtId="1" fontId="50" fillId="0" borderId="38" xfId="0" applyNumberFormat="1" applyFont="1" applyBorder="1" applyAlignment="1">
      <alignment horizontal="center" vertical="top"/>
    </xf>
    <xf numFmtId="1" fontId="46" fillId="0" borderId="38" xfId="0" applyNumberFormat="1" applyFont="1" applyBorder="1" applyAlignment="1">
      <alignment horizontal="center" vertical="top" wrapText="1"/>
    </xf>
    <xf numFmtId="1" fontId="50" fillId="0" borderId="38" xfId="0" applyNumberFormat="1" applyFont="1" applyBorder="1" applyAlignment="1">
      <alignment horizontal="center" vertical="top" wrapText="1"/>
    </xf>
    <xf numFmtId="0" fontId="50" fillId="0" borderId="38" xfId="0" applyFont="1" applyBorder="1" applyAlignment="1">
      <alignment vertical="top" wrapText="1"/>
    </xf>
    <xf numFmtId="0" fontId="46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 wrapText="1"/>
    </xf>
    <xf numFmtId="0" fontId="46" fillId="0" borderId="0" xfId="0" applyFont="1" applyAlignment="1">
      <alignment vertical="center"/>
    </xf>
    <xf numFmtId="164" fontId="46" fillId="0" borderId="40" xfId="0" applyNumberFormat="1" applyFont="1" applyBorder="1" applyAlignment="1">
      <alignment horizontal="right" vertical="center"/>
    </xf>
    <xf numFmtId="0" fontId="50" fillId="0" borderId="0" xfId="0" applyFont="1" applyAlignment="1">
      <alignment horizontal="center" vertical="center" wrapText="1"/>
    </xf>
    <xf numFmtId="0" fontId="46" fillId="0" borderId="0" xfId="0" applyFont="1" applyAlignment="1">
      <alignment vertical="top"/>
    </xf>
    <xf numFmtId="0" fontId="46" fillId="0" borderId="37" xfId="0" applyFont="1" applyBorder="1" applyAlignment="1">
      <alignment vertical="center"/>
    </xf>
    <xf numFmtId="0" fontId="46" fillId="0" borderId="37" xfId="0" applyFont="1" applyBorder="1"/>
    <xf numFmtId="0" fontId="51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52" fillId="0" borderId="32" xfId="0" applyFont="1" applyBorder="1" applyAlignment="1">
      <alignment horizontal="center" vertical="top"/>
    </xf>
    <xf numFmtId="0" fontId="53" fillId="0" borderId="0" xfId="0" applyFont="1" applyAlignment="1">
      <alignment vertical="center"/>
    </xf>
    <xf numFmtId="0" fontId="53" fillId="0" borderId="0" xfId="0" applyFont="1" applyAlignment="1">
      <alignment vertical="top"/>
    </xf>
    <xf numFmtId="0" fontId="53" fillId="0" borderId="0" xfId="0" applyFont="1"/>
    <xf numFmtId="0" fontId="52" fillId="0" borderId="0" xfId="0" applyFont="1"/>
    <xf numFmtId="0" fontId="47" fillId="0" borderId="0" xfId="0" applyFont="1"/>
    <xf numFmtId="0" fontId="20" fillId="0" borderId="0" xfId="0" applyFont="1"/>
    <xf numFmtId="0" fontId="20" fillId="0" borderId="31" xfId="0" applyFont="1" applyBorder="1" applyAlignment="1">
      <alignment horizontal="center" wrapText="1"/>
    </xf>
    <xf numFmtId="0" fontId="20" fillId="0" borderId="31" xfId="0" applyFont="1" applyBorder="1" applyAlignment="1">
      <alignment horizontal="center"/>
    </xf>
    <xf numFmtId="0" fontId="20" fillId="0" borderId="31" xfId="0" applyFont="1" applyBorder="1"/>
    <xf numFmtId="0" fontId="22" fillId="0" borderId="31" xfId="0" applyFont="1" applyBorder="1"/>
    <xf numFmtId="0" fontId="20" fillId="7" borderId="31" xfId="0" applyFont="1" applyFill="1" applyBorder="1"/>
    <xf numFmtId="2" fontId="20" fillId="0" borderId="31" xfId="0" applyNumberFormat="1" applyFont="1" applyBorder="1"/>
    <xf numFmtId="0" fontId="56" fillId="0" borderId="31" xfId="2" applyFont="1" applyBorder="1" applyAlignment="1">
      <alignment vertical="top" wrapText="1"/>
    </xf>
    <xf numFmtId="0" fontId="20" fillId="0" borderId="31" xfId="0" applyFont="1" applyBorder="1" applyAlignment="1">
      <alignment horizontal="right"/>
    </xf>
    <xf numFmtId="0" fontId="20" fillId="0" borderId="31" xfId="0" applyFont="1" applyBorder="1" applyAlignment="1">
      <alignment horizontal="left"/>
    </xf>
    <xf numFmtId="2" fontId="20" fillId="7" borderId="31" xfId="0" applyNumberFormat="1" applyFont="1" applyFill="1" applyBorder="1"/>
    <xf numFmtId="0" fontId="19" fillId="0" borderId="0" xfId="0" applyFont="1"/>
    <xf numFmtId="0" fontId="48" fillId="0" borderId="0" xfId="0" applyFont="1" applyAlignment="1">
      <alignment horizontal="center" vertical="center" wrapText="1"/>
    </xf>
    <xf numFmtId="14" fontId="57" fillId="0" borderId="0" xfId="0" applyNumberFormat="1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left" vertical="center" wrapText="1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59" fillId="0" borderId="33" xfId="0" applyFont="1" applyBorder="1" applyAlignment="1">
      <alignment horizontal="right" vertical="center"/>
    </xf>
    <xf numFmtId="49" fontId="57" fillId="0" borderId="33" xfId="0" applyNumberFormat="1" applyFont="1" applyBorder="1" applyAlignment="1">
      <alignment horizontal="center" vertical="center"/>
    </xf>
    <xf numFmtId="2" fontId="57" fillId="0" borderId="33" xfId="0" applyNumberFormat="1" applyFont="1" applyBorder="1" applyAlignment="1">
      <alignment horizontal="right" vertical="center"/>
    </xf>
    <xf numFmtId="0" fontId="57" fillId="5" borderId="33" xfId="0" applyFont="1" applyFill="1" applyBorder="1" applyAlignment="1">
      <alignment horizontal="center" vertical="center" wrapText="1"/>
    </xf>
    <xf numFmtId="0" fontId="57" fillId="5" borderId="33" xfId="0" applyFont="1" applyFill="1" applyBorder="1" applyAlignment="1">
      <alignment horizontal="center" vertical="center"/>
    </xf>
    <xf numFmtId="0" fontId="34" fillId="0" borderId="0" xfId="0" applyFont="1" applyProtection="1">
      <protection locked="0"/>
    </xf>
    <xf numFmtId="0" fontId="34" fillId="0" borderId="0" xfId="0" applyFont="1"/>
    <xf numFmtId="0" fontId="62" fillId="0" borderId="0" xfId="3" applyFont="1" applyProtection="1">
      <protection locked="0"/>
    </xf>
    <xf numFmtId="0" fontId="34" fillId="0" borderId="0" xfId="0" applyFont="1" applyAlignment="1" applyProtection="1">
      <alignment wrapText="1"/>
      <protection locked="0"/>
    </xf>
    <xf numFmtId="0" fontId="34" fillId="0" borderId="0" xfId="0" applyFont="1" applyAlignment="1">
      <alignment wrapText="1"/>
    </xf>
    <xf numFmtId="0" fontId="35" fillId="0" borderId="0" xfId="0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0" fontId="63" fillId="0" borderId="0" xfId="3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65" fillId="0" borderId="28" xfId="0" applyFont="1" applyBorder="1" applyProtection="1">
      <protection locked="0"/>
    </xf>
    <xf numFmtId="0" fontId="65" fillId="0" borderId="31" xfId="0" applyFont="1" applyBorder="1" applyProtection="1">
      <protection locked="0"/>
    </xf>
    <xf numFmtId="0" fontId="33" fillId="0" borderId="0" xfId="0" applyFont="1" applyProtection="1">
      <protection locked="0"/>
    </xf>
    <xf numFmtId="1" fontId="67" fillId="0" borderId="0" xfId="0" applyNumberFormat="1" applyFont="1" applyProtection="1">
      <protection locked="0"/>
    </xf>
    <xf numFmtId="0" fontId="35" fillId="0" borderId="31" xfId="6" applyFont="1" applyBorder="1" applyAlignment="1" applyProtection="1">
      <alignment horizontal="center" vertical="center" wrapText="1"/>
      <protection locked="0"/>
    </xf>
    <xf numFmtId="0" fontId="68" fillId="0" borderId="31" xfId="4" applyFont="1" applyBorder="1" applyAlignment="1" applyProtection="1">
      <alignment horizontal="center" vertical="top" wrapText="1"/>
      <protection locked="0"/>
    </xf>
    <xf numFmtId="0" fontId="68" fillId="0" borderId="28" xfId="6" applyFont="1" applyBorder="1" applyAlignment="1" applyProtection="1">
      <alignment horizontal="center" vertical="top" wrapText="1"/>
      <protection locked="0"/>
    </xf>
    <xf numFmtId="0" fontId="68" fillId="0" borderId="31" xfId="0" applyFont="1" applyBorder="1" applyAlignment="1" applyProtection="1">
      <alignment vertical="top"/>
      <protection locked="0"/>
    </xf>
    <xf numFmtId="0" fontId="33" fillId="0" borderId="22" xfId="0" applyFont="1" applyBorder="1" applyProtection="1">
      <protection locked="0"/>
    </xf>
    <xf numFmtId="164" fontId="66" fillId="0" borderId="0" xfId="5" applyNumberFormat="1" applyFont="1" applyAlignment="1" applyProtection="1">
      <alignment horizontal="center"/>
      <protection locked="0"/>
    </xf>
    <xf numFmtId="0" fontId="34" fillId="0" borderId="31" xfId="4" applyFont="1" applyBorder="1" applyAlignment="1" applyProtection="1">
      <alignment vertical="center" wrapText="1"/>
      <protection locked="0"/>
    </xf>
    <xf numFmtId="0" fontId="34" fillId="0" borderId="31" xfId="4" applyFont="1" applyBorder="1" applyProtection="1">
      <protection locked="0"/>
    </xf>
    <xf numFmtId="0" fontId="34" fillId="0" borderId="28" xfId="4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center"/>
      <protection locked="0"/>
    </xf>
    <xf numFmtId="0" fontId="26" fillId="0" borderId="17" xfId="0" applyFont="1" applyBorder="1" applyAlignment="1" applyProtection="1">
      <alignment horizontal="left"/>
      <protection locked="0"/>
    </xf>
    <xf numFmtId="0" fontId="34" fillId="0" borderId="31" xfId="4" applyFont="1" applyBorder="1" applyAlignment="1" applyProtection="1">
      <alignment horizontal="right"/>
      <protection locked="0"/>
    </xf>
    <xf numFmtId="0" fontId="34" fillId="0" borderId="28" xfId="4" applyFont="1" applyBorder="1" applyAlignment="1" applyProtection="1">
      <alignment horizontal="right"/>
      <protection locked="0"/>
    </xf>
    <xf numFmtId="0" fontId="26" fillId="0" borderId="31" xfId="0" applyFont="1" applyBorder="1" applyAlignment="1" applyProtection="1">
      <alignment horizontal="right"/>
      <protection locked="0"/>
    </xf>
    <xf numFmtId="0" fontId="26" fillId="0" borderId="0" xfId="0" applyFont="1" applyAlignment="1" applyProtection="1">
      <alignment horizontal="right"/>
      <protection locked="0"/>
    </xf>
    <xf numFmtId="164" fontId="69" fillId="0" borderId="0" xfId="5" applyNumberFormat="1" applyFont="1" applyProtection="1">
      <protection locked="0"/>
    </xf>
    <xf numFmtId="164" fontId="69" fillId="0" borderId="0" xfId="5" applyNumberFormat="1" applyFont="1" applyAlignment="1" applyProtection="1">
      <alignment horizontal="left"/>
      <protection locked="0"/>
    </xf>
    <xf numFmtId="164" fontId="69" fillId="0" borderId="0" xfId="5" applyNumberFormat="1" applyFont="1" applyAlignment="1" applyProtection="1">
      <alignment horizontal="center"/>
      <protection locked="0"/>
    </xf>
    <xf numFmtId="0" fontId="26" fillId="0" borderId="31" xfId="0" applyFont="1" applyBorder="1" applyProtection="1">
      <protection locked="0"/>
    </xf>
    <xf numFmtId="1" fontId="67" fillId="0" borderId="31" xfId="0" applyNumberFormat="1" applyFont="1" applyBorder="1" applyProtection="1">
      <protection locked="0"/>
    </xf>
    <xf numFmtId="0" fontId="34" fillId="0" borderId="0" xfId="4" applyFont="1" applyAlignment="1" applyProtection="1">
      <alignment vertical="center" wrapText="1"/>
      <protection locked="0"/>
    </xf>
    <xf numFmtId="0" fontId="33" fillId="0" borderId="0" xfId="4" applyFont="1" applyAlignment="1" applyProtection="1">
      <alignment horizontal="center" vertical="center"/>
      <protection locked="0"/>
    </xf>
    <xf numFmtId="0" fontId="34" fillId="0" borderId="0" xfId="4" applyFont="1" applyProtection="1">
      <protection locked="0"/>
    </xf>
    <xf numFmtId="164" fontId="62" fillId="0" borderId="0" xfId="5" applyNumberFormat="1" applyFont="1" applyProtection="1">
      <protection locked="0"/>
    </xf>
    <xf numFmtId="0" fontId="33" fillId="0" borderId="49" xfId="0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50" xfId="0" applyFont="1" applyBorder="1" applyAlignment="1" applyProtection="1">
      <alignment horizontal="center" vertical="center" wrapText="1"/>
      <protection locked="0"/>
    </xf>
    <xf numFmtId="0" fontId="33" fillId="0" borderId="48" xfId="0" applyFont="1" applyBorder="1" applyAlignment="1">
      <alignment horizontal="center" wrapText="1"/>
    </xf>
    <xf numFmtId="0" fontId="33" fillId="0" borderId="49" xfId="0" applyFont="1" applyBorder="1" applyAlignment="1">
      <alignment horizontal="center" wrapText="1"/>
    </xf>
    <xf numFmtId="0" fontId="33" fillId="0" borderId="31" xfId="0" applyFont="1" applyBorder="1" applyAlignment="1">
      <alignment horizontal="center" wrapText="1"/>
    </xf>
    <xf numFmtId="0" fontId="33" fillId="0" borderId="28" xfId="0" applyFont="1" applyBorder="1" applyAlignment="1">
      <alignment horizontal="center" wrapText="1"/>
    </xf>
    <xf numFmtId="0" fontId="33" fillId="0" borderId="50" xfId="0" applyFont="1" applyBorder="1" applyAlignment="1">
      <alignment horizontal="center" wrapText="1"/>
    </xf>
    <xf numFmtId="0" fontId="33" fillId="0" borderId="54" xfId="0" applyFont="1" applyBorder="1" applyAlignment="1">
      <alignment horizontal="center" wrapText="1"/>
    </xf>
    <xf numFmtId="0" fontId="33" fillId="0" borderId="51" xfId="0" applyFont="1" applyBorder="1" applyAlignment="1">
      <alignment horizontal="center" wrapText="1"/>
    </xf>
    <xf numFmtId="0" fontId="33" fillId="0" borderId="48" xfId="0" applyFont="1" applyBorder="1" applyAlignment="1">
      <alignment wrapText="1"/>
    </xf>
    <xf numFmtId="0" fontId="36" fillId="0" borderId="54" xfId="0" applyFont="1" applyBorder="1" applyAlignment="1">
      <alignment horizontal="right" wrapText="1"/>
    </xf>
    <xf numFmtId="0" fontId="36" fillId="0" borderId="31" xfId="0" applyFont="1" applyBorder="1" applyAlignment="1">
      <alignment horizontal="right" wrapText="1"/>
    </xf>
    <xf numFmtId="0" fontId="36" fillId="0" borderId="28" xfId="0" applyFont="1" applyBorder="1" applyAlignment="1">
      <alignment horizontal="right" wrapText="1"/>
    </xf>
    <xf numFmtId="0" fontId="36" fillId="0" borderId="50" xfId="0" applyFont="1" applyBorder="1" applyAlignment="1">
      <alignment horizontal="right" wrapText="1"/>
    </xf>
    <xf numFmtId="0" fontId="36" fillId="0" borderId="49" xfId="0" applyFont="1" applyBorder="1" applyAlignment="1">
      <alignment horizontal="right" wrapText="1"/>
    </xf>
    <xf numFmtId="0" fontId="36" fillId="8" borderId="31" xfId="0" applyFont="1" applyFill="1" applyBorder="1" applyAlignment="1">
      <alignment horizontal="right" wrapText="1"/>
    </xf>
    <xf numFmtId="4" fontId="36" fillId="9" borderId="51" xfId="0" applyNumberFormat="1" applyFont="1" applyFill="1" applyBorder="1" applyAlignment="1">
      <alignment horizontal="right" wrapText="1"/>
    </xf>
    <xf numFmtId="0" fontId="71" fillId="0" borderId="48" xfId="0" applyFont="1" applyBorder="1" applyAlignment="1">
      <alignment horizontal="left" wrapText="1"/>
    </xf>
    <xf numFmtId="0" fontId="36" fillId="0" borderId="48" xfId="0" applyFont="1" applyBorder="1" applyAlignment="1">
      <alignment horizontal="left" wrapText="1"/>
    </xf>
    <xf numFmtId="0" fontId="36" fillId="0" borderId="48" xfId="0" applyFont="1" applyBorder="1" applyAlignment="1" applyProtection="1">
      <alignment horizontal="left" wrapText="1"/>
      <protection locked="0"/>
    </xf>
    <xf numFmtId="0" fontId="36" fillId="0" borderId="49" xfId="0" applyFont="1" applyBorder="1" applyAlignment="1" applyProtection="1">
      <alignment horizontal="right" wrapText="1"/>
      <protection locked="0"/>
    </xf>
    <xf numFmtId="0" fontId="36" fillId="0" borderId="31" xfId="0" applyFont="1" applyBorder="1" applyAlignment="1" applyProtection="1">
      <alignment horizontal="right" wrapText="1"/>
      <protection locked="0"/>
    </xf>
    <xf numFmtId="0" fontId="67" fillId="0" borderId="31" xfId="0" applyFont="1" applyBorder="1" applyAlignment="1" applyProtection="1">
      <alignment horizontal="right" wrapText="1"/>
      <protection locked="0"/>
    </xf>
    <xf numFmtId="0" fontId="36" fillId="0" borderId="28" xfId="0" applyFont="1" applyBorder="1" applyAlignment="1" applyProtection="1">
      <alignment horizontal="right" wrapText="1"/>
      <protection locked="0"/>
    </xf>
    <xf numFmtId="0" fontId="36" fillId="0" borderId="50" xfId="0" applyFont="1" applyBorder="1" applyAlignment="1" applyProtection="1">
      <alignment horizontal="right" wrapText="1"/>
      <protection locked="0"/>
    </xf>
    <xf numFmtId="0" fontId="72" fillId="0" borderId="48" xfId="0" applyFont="1" applyBorder="1" applyAlignment="1" applyProtection="1">
      <alignment horizontal="left" wrapText="1"/>
      <protection locked="0"/>
    </xf>
    <xf numFmtId="0" fontId="73" fillId="0" borderId="48" xfId="0" applyFont="1" applyBorder="1" applyAlignment="1" applyProtection="1">
      <alignment horizontal="left" wrapText="1"/>
      <protection locked="0"/>
    </xf>
    <xf numFmtId="0" fontId="36" fillId="8" borderId="31" xfId="0" applyFont="1" applyFill="1" applyBorder="1" applyAlignment="1" applyProtection="1">
      <alignment horizontal="right" wrapText="1"/>
      <protection locked="0"/>
    </xf>
    <xf numFmtId="0" fontId="67" fillId="8" borderId="31" xfId="0" applyFont="1" applyFill="1" applyBorder="1" applyAlignment="1" applyProtection="1">
      <alignment horizontal="right" wrapText="1"/>
      <protection locked="0"/>
    </xf>
    <xf numFmtId="0" fontId="36" fillId="8" borderId="28" xfId="0" applyFont="1" applyFill="1" applyBorder="1" applyAlignment="1" applyProtection="1">
      <alignment horizontal="right" wrapText="1"/>
      <protection locked="0"/>
    </xf>
    <xf numFmtId="0" fontId="67" fillId="0" borderId="48" xfId="0" applyFont="1" applyBorder="1" applyAlignment="1" applyProtection="1">
      <alignment horizontal="left" wrapText="1"/>
      <protection locked="0"/>
    </xf>
    <xf numFmtId="0" fontId="36" fillId="8" borderId="49" xfId="0" applyFont="1" applyFill="1" applyBorder="1" applyAlignment="1" applyProtection="1">
      <alignment horizontal="right" wrapText="1"/>
      <protection locked="0"/>
    </xf>
    <xf numFmtId="0" fontId="74" fillId="0" borderId="55" xfId="0" applyFont="1" applyBorder="1" applyAlignment="1">
      <alignment horizontal="left" wrapText="1"/>
    </xf>
    <xf numFmtId="0" fontId="36" fillId="0" borderId="56" xfId="0" applyFont="1" applyBorder="1" applyAlignment="1" applyProtection="1">
      <alignment horizontal="right" wrapText="1"/>
      <protection locked="0"/>
    </xf>
    <xf numFmtId="0" fontId="36" fillId="0" borderId="21" xfId="0" applyFont="1" applyBorder="1" applyAlignment="1" applyProtection="1">
      <alignment horizontal="right" wrapText="1"/>
      <protection locked="0"/>
    </xf>
    <xf numFmtId="0" fontId="67" fillId="0" borderId="21" xfId="0" applyFont="1" applyBorder="1" applyAlignment="1" applyProtection="1">
      <alignment horizontal="right" wrapText="1"/>
      <protection locked="0"/>
    </xf>
    <xf numFmtId="0" fontId="36" fillId="0" borderId="18" xfId="0" applyFont="1" applyBorder="1" applyAlignment="1" applyProtection="1">
      <alignment horizontal="right" wrapText="1"/>
      <protection locked="0"/>
    </xf>
    <xf numFmtId="0" fontId="36" fillId="0" borderId="57" xfId="0" applyFont="1" applyBorder="1" applyAlignment="1" applyProtection="1">
      <alignment horizontal="right" wrapText="1"/>
      <protection locked="0"/>
    </xf>
    <xf numFmtId="4" fontId="36" fillId="9" borderId="52" xfId="0" applyNumberFormat="1" applyFont="1" applyFill="1" applyBorder="1" applyAlignment="1">
      <alignment horizontal="right" wrapText="1"/>
    </xf>
    <xf numFmtId="0" fontId="36" fillId="0" borderId="56" xfId="0" applyFont="1" applyBorder="1" applyAlignment="1">
      <alignment horizontal="right" wrapText="1"/>
    </xf>
    <xf numFmtId="0" fontId="75" fillId="9" borderId="41" xfId="0" applyFont="1" applyFill="1" applyBorder="1" applyAlignment="1">
      <alignment horizontal="left" wrapText="1"/>
    </xf>
    <xf numFmtId="0" fontId="75" fillId="9" borderId="58" xfId="0" applyFont="1" applyFill="1" applyBorder="1" applyAlignment="1">
      <alignment horizontal="right" wrapText="1"/>
    </xf>
    <xf numFmtId="0" fontId="75" fillId="9" borderId="59" xfId="0" applyFont="1" applyFill="1" applyBorder="1" applyAlignment="1">
      <alignment horizontal="right" wrapText="1"/>
    </xf>
    <xf numFmtId="0" fontId="75" fillId="9" borderId="60" xfId="0" applyFont="1" applyFill="1" applyBorder="1" applyAlignment="1">
      <alignment horizontal="right" wrapText="1"/>
    </xf>
    <xf numFmtId="4" fontId="36" fillId="9" borderId="60" xfId="0" applyNumberFormat="1" applyFont="1" applyFill="1" applyBorder="1" applyAlignment="1">
      <alignment horizontal="right" wrapText="1"/>
    </xf>
    <xf numFmtId="0" fontId="76" fillId="9" borderId="61" xfId="0" applyFont="1" applyFill="1" applyBorder="1" applyAlignment="1">
      <alignment horizontal="left" wrapText="1"/>
    </xf>
    <xf numFmtId="0" fontId="75" fillId="9" borderId="62" xfId="0" applyFont="1" applyFill="1" applyBorder="1" applyAlignment="1">
      <alignment horizontal="right" wrapText="1"/>
    </xf>
    <xf numFmtId="0" fontId="75" fillId="9" borderId="63" xfId="0" applyFont="1" applyFill="1" applyBorder="1" applyAlignment="1">
      <alignment horizontal="right" wrapText="1"/>
    </xf>
    <xf numFmtId="0" fontId="75" fillId="9" borderId="64" xfId="0" applyFont="1" applyFill="1" applyBorder="1" applyAlignment="1">
      <alignment horizontal="right" wrapText="1"/>
    </xf>
    <xf numFmtId="4" fontId="36" fillId="9" borderId="64" xfId="0" applyNumberFormat="1" applyFont="1" applyFill="1" applyBorder="1" applyAlignment="1">
      <alignment horizontal="right" wrapText="1"/>
    </xf>
    <xf numFmtId="0" fontId="34" fillId="9" borderId="65" xfId="0" applyFont="1" applyFill="1" applyBorder="1"/>
    <xf numFmtId="0" fontId="34" fillId="9" borderId="66" xfId="0" applyFont="1" applyFill="1" applyBorder="1"/>
    <xf numFmtId="0" fontId="34" fillId="9" borderId="27" xfId="0" applyFont="1" applyFill="1" applyBorder="1"/>
    <xf numFmtId="0" fontId="34" fillId="9" borderId="53" xfId="0" applyFont="1" applyFill="1" applyBorder="1"/>
    <xf numFmtId="4" fontId="36" fillId="9" borderId="53" xfId="0" applyNumberFormat="1" applyFont="1" applyFill="1" applyBorder="1" applyAlignment="1">
      <alignment horizontal="right" wrapText="1"/>
    </xf>
    <xf numFmtId="0" fontId="72" fillId="9" borderId="48" xfId="0" applyFont="1" applyFill="1" applyBorder="1" applyAlignment="1" applyProtection="1">
      <alignment horizontal="left" wrapText="1"/>
      <protection locked="0"/>
    </xf>
    <xf numFmtId="0" fontId="34" fillId="9" borderId="49" xfId="0" applyFont="1" applyFill="1" applyBorder="1"/>
    <xf numFmtId="0" fontId="34" fillId="9" borderId="31" xfId="0" applyFont="1" applyFill="1" applyBorder="1"/>
    <xf numFmtId="0" fontId="34" fillId="9" borderId="51" xfId="0" applyFont="1" applyFill="1" applyBorder="1"/>
    <xf numFmtId="0" fontId="34" fillId="9" borderId="48" xfId="0" applyFont="1" applyFill="1" applyBorder="1"/>
    <xf numFmtId="0" fontId="72" fillId="9" borderId="61" xfId="0" applyFont="1" applyFill="1" applyBorder="1" applyAlignment="1" applyProtection="1">
      <alignment horizontal="left" wrapText="1"/>
      <protection locked="0"/>
    </xf>
    <xf numFmtId="0" fontId="34" fillId="9" borderId="62" xfId="0" applyFont="1" applyFill="1" applyBorder="1"/>
    <xf numFmtId="0" fontId="34" fillId="9" borderId="63" xfId="0" applyFont="1" applyFill="1" applyBorder="1"/>
    <xf numFmtId="0" fontId="34" fillId="9" borderId="64" xfId="0" applyFont="1" applyFill="1" applyBorder="1"/>
    <xf numFmtId="0" fontId="60" fillId="0" borderId="0" xfId="0" applyFont="1" applyProtection="1">
      <protection locked="0"/>
    </xf>
    <xf numFmtId="0" fontId="34" fillId="0" borderId="17" xfId="0" applyFont="1" applyBorder="1" applyProtection="1">
      <protection locked="0"/>
    </xf>
    <xf numFmtId="0" fontId="26" fillId="0" borderId="0" xfId="0" applyFont="1" applyAlignment="1" applyProtection="1">
      <alignment wrapText="1"/>
      <protection locked="0"/>
    </xf>
    <xf numFmtId="0" fontId="60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left" vertical="top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38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39" fillId="0" borderId="7" xfId="0" applyFont="1" applyBorder="1" applyAlignment="1">
      <alignment horizontal="left" vertical="center" wrapText="1"/>
    </xf>
    <xf numFmtId="0" fontId="47" fillId="0" borderId="0" xfId="0" applyFont="1" applyAlignment="1">
      <alignment horizontal="center" vertical="center"/>
    </xf>
    <xf numFmtId="0" fontId="57" fillId="0" borderId="0" xfId="0" applyFont="1" applyAlignment="1">
      <alignment horizontal="center" wrapText="1"/>
    </xf>
    <xf numFmtId="0" fontId="46" fillId="0" borderId="32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7" fillId="0" borderId="33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/>
    </xf>
    <xf numFmtId="0" fontId="57" fillId="5" borderId="34" xfId="0" applyFont="1" applyFill="1" applyBorder="1" applyAlignment="1">
      <alignment horizontal="center" vertical="center"/>
    </xf>
    <xf numFmtId="0" fontId="57" fillId="5" borderId="35" xfId="0" applyFont="1" applyFill="1" applyBorder="1" applyAlignment="1">
      <alignment horizontal="center" vertical="center"/>
    </xf>
    <xf numFmtId="0" fontId="57" fillId="5" borderId="36" xfId="0" applyFont="1" applyFill="1" applyBorder="1" applyAlignment="1">
      <alignment horizontal="center" vertical="center"/>
    </xf>
    <xf numFmtId="0" fontId="48" fillId="0" borderId="33" xfId="0" applyFont="1" applyBorder="1" applyAlignment="1">
      <alignment horizontal="left" vertical="center" wrapText="1"/>
    </xf>
    <xf numFmtId="0" fontId="46" fillId="0" borderId="0" xfId="0" applyFont="1" applyAlignment="1">
      <alignment horizontal="center"/>
    </xf>
    <xf numFmtId="0" fontId="48" fillId="0" borderId="0" xfId="0" applyFont="1"/>
    <xf numFmtId="0" fontId="48" fillId="0" borderId="37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0" fillId="0" borderId="33" xfId="0" applyFont="1" applyBorder="1" applyAlignment="1">
      <alignment horizontal="left" vertical="center" wrapText="1"/>
    </xf>
    <xf numFmtId="0" fontId="42" fillId="0" borderId="0" xfId="0" applyFont="1"/>
    <xf numFmtId="0" fontId="42" fillId="0" borderId="0" xfId="0" applyFont="1" applyAlignment="1">
      <alignment horizontal="left" vertical="center" wrapText="1"/>
    </xf>
    <xf numFmtId="0" fontId="42" fillId="0" borderId="37" xfId="0" applyFont="1" applyBorder="1" applyAlignment="1">
      <alignment horizontal="center" vertical="center"/>
    </xf>
    <xf numFmtId="0" fontId="42" fillId="0" borderId="33" xfId="0" applyFont="1" applyBorder="1" applyAlignment="1">
      <alignment horizontal="left" vertical="center" wrapText="1"/>
    </xf>
    <xf numFmtId="0" fontId="42" fillId="0" borderId="0" xfId="0" applyFont="1" applyAlignment="1">
      <alignment horizontal="left"/>
    </xf>
    <xf numFmtId="0" fontId="40" fillId="5" borderId="34" xfId="0" applyFont="1" applyFill="1" applyBorder="1" applyAlignment="1">
      <alignment horizontal="center" vertical="center"/>
    </xf>
    <xf numFmtId="0" fontId="40" fillId="5" borderId="35" xfId="0" applyFont="1" applyFill="1" applyBorder="1" applyAlignment="1">
      <alignment horizontal="center" vertical="center"/>
    </xf>
    <xf numFmtId="0" fontId="40" fillId="5" borderId="3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0" fillId="0" borderId="0" xfId="0" applyFont="1" applyAlignment="1">
      <alignment horizontal="center" wrapText="1"/>
    </xf>
    <xf numFmtId="0" fontId="41" fillId="0" borderId="32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vertical="center"/>
    </xf>
    <xf numFmtId="0" fontId="46" fillId="0" borderId="0" xfId="0" applyFont="1"/>
    <xf numFmtId="0" fontId="48" fillId="0" borderId="37" xfId="0" applyFont="1" applyBorder="1" applyAlignment="1">
      <alignment horizontal="right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wrapText="1"/>
    </xf>
    <xf numFmtId="0" fontId="52" fillId="0" borderId="32" xfId="0" applyFont="1" applyBorder="1" applyAlignment="1">
      <alignment horizontal="center" vertical="top"/>
    </xf>
    <xf numFmtId="0" fontId="50" fillId="0" borderId="38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wrapText="1"/>
    </xf>
    <xf numFmtId="0" fontId="46" fillId="0" borderId="38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 wrapText="1"/>
    </xf>
    <xf numFmtId="2" fontId="50" fillId="0" borderId="38" xfId="0" applyNumberFormat="1" applyFont="1" applyBorder="1" applyAlignment="1">
      <alignment horizontal="center"/>
    </xf>
    <xf numFmtId="0" fontId="46" fillId="0" borderId="38" xfId="0" applyFont="1" applyBorder="1"/>
    <xf numFmtId="0" fontId="50" fillId="0" borderId="38" xfId="0" applyFont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9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0" fillId="0" borderId="17" xfId="0" applyFont="1" applyBorder="1" applyAlignment="1">
      <alignment horizontal="right"/>
    </xf>
    <xf numFmtId="0" fontId="20" fillId="0" borderId="21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/>
    </xf>
    <xf numFmtId="0" fontId="20" fillId="0" borderId="31" xfId="0" applyFont="1" applyBorder="1" applyAlignment="1">
      <alignment horizontal="center" wrapText="1"/>
    </xf>
    <xf numFmtId="0" fontId="20" fillId="0" borderId="31" xfId="0" applyFont="1" applyBorder="1"/>
    <xf numFmtId="0" fontId="0" fillId="0" borderId="17" xfId="0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6" fillId="0" borderId="0" xfId="1" applyFont="1" applyAlignment="1">
      <alignment horizontal="left" vertical="top" wrapText="1"/>
    </xf>
    <xf numFmtId="0" fontId="26" fillId="0" borderId="0" xfId="1" applyFont="1" applyAlignment="1">
      <alignment horizontal="center" vertical="top"/>
    </xf>
    <xf numFmtId="0" fontId="33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26" fillId="0" borderId="17" xfId="1" applyFont="1" applyBorder="1" applyAlignment="1">
      <alignment horizontal="center" wrapText="1"/>
    </xf>
    <xf numFmtId="0" fontId="26" fillId="0" borderId="17" xfId="1" applyFont="1" applyBorder="1" applyAlignment="1">
      <alignment horizontal="center"/>
    </xf>
    <xf numFmtId="0" fontId="26" fillId="0" borderId="0" xfId="1" applyFont="1" applyAlignment="1">
      <alignment horizontal="center" vertical="top" wrapText="1"/>
    </xf>
    <xf numFmtId="0" fontId="26" fillId="0" borderId="19" xfId="0" applyFont="1" applyBorder="1" applyAlignment="1">
      <alignment horizontal="center"/>
    </xf>
    <xf numFmtId="0" fontId="31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9" fillId="0" borderId="31" xfId="0" applyFont="1" applyBorder="1" applyAlignment="1">
      <alignment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7" xfId="0" applyFont="1" applyBorder="1" applyAlignment="1">
      <alignment wrapText="1"/>
    </xf>
    <xf numFmtId="0" fontId="30" fillId="0" borderId="17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/>
    <xf numFmtId="0" fontId="18" fillId="0" borderId="21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8" xfId="0" applyFont="1" applyBorder="1" applyAlignment="1">
      <alignment horizontal="left" wrapText="1"/>
    </xf>
    <xf numFmtId="0" fontId="18" fillId="0" borderId="29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28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18" xfId="0" applyFont="1" applyBorder="1" applyAlignment="1">
      <alignment wrapText="1"/>
    </xf>
    <xf numFmtId="0" fontId="18" fillId="0" borderId="19" xfId="0" applyFont="1" applyBorder="1"/>
    <xf numFmtId="0" fontId="18" fillId="0" borderId="20" xfId="0" applyFont="1" applyBorder="1"/>
    <xf numFmtId="0" fontId="2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21" fillId="0" borderId="21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0" fillId="0" borderId="23" xfId="0" applyBorder="1"/>
    <xf numFmtId="0" fontId="2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4" fontId="19" fillId="0" borderId="17" xfId="0" applyNumberFormat="1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22" fillId="0" borderId="0" xfId="0" applyFont="1" applyAlignment="1">
      <alignment horizontal="center"/>
    </xf>
    <xf numFmtId="0" fontId="19" fillId="0" borderId="17" xfId="0" applyFont="1" applyBorder="1"/>
    <xf numFmtId="0" fontId="0" fillId="0" borderId="17" xfId="0" applyBorder="1"/>
    <xf numFmtId="0" fontId="26" fillId="0" borderId="17" xfId="0" applyFont="1" applyBorder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60" fillId="0" borderId="19" xfId="0" applyFont="1" applyBorder="1" applyAlignment="1" applyProtection="1">
      <alignment horizontal="center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77" fillId="0" borderId="7" xfId="0" applyFont="1" applyBorder="1" applyAlignment="1">
      <alignment horizontal="left" vertical="center"/>
    </xf>
    <xf numFmtId="0" fontId="68" fillId="0" borderId="31" xfId="0" applyFont="1" applyBorder="1" applyAlignment="1" applyProtection="1">
      <alignment horizontal="left" vertical="center" wrapText="1"/>
      <protection locked="0"/>
    </xf>
    <xf numFmtId="0" fontId="33" fillId="0" borderId="51" xfId="0" applyFont="1" applyBorder="1" applyAlignment="1" applyProtection="1">
      <alignment horizontal="center" vertical="center" wrapText="1"/>
      <protection locked="0"/>
    </xf>
    <xf numFmtId="0" fontId="33" fillId="0" borderId="49" xfId="0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/>
      <protection locked="0"/>
    </xf>
    <xf numFmtId="0" fontId="33" fillId="0" borderId="41" xfId="0" applyFont="1" applyBorder="1" applyAlignment="1" applyProtection="1">
      <alignment horizontal="center" vertical="center" wrapText="1"/>
      <protection locked="0"/>
    </xf>
    <xf numFmtId="0" fontId="33" fillId="0" borderId="48" xfId="0" applyFont="1" applyBorder="1" applyAlignment="1" applyProtection="1">
      <alignment horizontal="center" vertical="center" wrapText="1"/>
      <protection locked="0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6" fillId="0" borderId="44" xfId="0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center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0" fontId="26" fillId="0" borderId="47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center" vertical="center" wrapText="1"/>
      <protection locked="0"/>
    </xf>
    <xf numFmtId="0" fontId="33" fillId="0" borderId="52" xfId="0" applyFont="1" applyBorder="1" applyAlignment="1" applyProtection="1">
      <alignment horizontal="center" vertical="center" wrapText="1"/>
      <protection locked="0"/>
    </xf>
    <xf numFmtId="0" fontId="33" fillId="0" borderId="53" xfId="0" applyFont="1" applyBorder="1" applyAlignment="1" applyProtection="1">
      <alignment horizontal="center" vertical="center" wrapText="1"/>
      <protection locked="0"/>
    </xf>
    <xf numFmtId="1" fontId="67" fillId="0" borderId="28" xfId="0" applyNumberFormat="1" applyFont="1" applyBorder="1" applyAlignment="1" applyProtection="1">
      <alignment horizontal="center"/>
      <protection locked="0"/>
    </xf>
    <xf numFmtId="1" fontId="67" fillId="0" borderId="30" xfId="0" applyNumberFormat="1" applyFont="1" applyBorder="1" applyAlignment="1" applyProtection="1">
      <alignment horizontal="center"/>
      <protection locked="0"/>
    </xf>
    <xf numFmtId="0" fontId="60" fillId="0" borderId="0" xfId="0" applyFont="1" applyAlignment="1" applyProtection="1">
      <alignment horizontal="left" vertical="top" wrapText="1"/>
      <protection locked="0"/>
    </xf>
    <xf numFmtId="0" fontId="31" fillId="0" borderId="17" xfId="0" applyFont="1" applyBorder="1" applyAlignment="1" applyProtection="1">
      <alignment horizontal="center" wrapText="1"/>
      <protection locked="0"/>
    </xf>
    <xf numFmtId="0" fontId="28" fillId="0" borderId="0" xfId="4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/>
      <protection locked="0"/>
    </xf>
    <xf numFmtId="0" fontId="64" fillId="0" borderId="0" xfId="3" applyFont="1" applyAlignment="1" applyProtection="1">
      <alignment horizontal="center" vertical="center" wrapText="1"/>
      <protection locked="0"/>
    </xf>
    <xf numFmtId="0" fontId="34" fillId="0" borderId="28" xfId="0" applyFont="1" applyBorder="1" applyAlignment="1" applyProtection="1">
      <alignment horizontal="center"/>
      <protection locked="0"/>
    </xf>
    <xf numFmtId="0" fontId="34" fillId="0" borderId="30" xfId="0" applyFont="1" applyBorder="1" applyAlignment="1" applyProtection="1">
      <alignment horizontal="center"/>
      <protection locked="0"/>
    </xf>
    <xf numFmtId="164" fontId="66" fillId="0" borderId="0" xfId="5" applyNumberFormat="1" applyFont="1" applyAlignment="1" applyProtection="1">
      <alignment horizontal="center"/>
      <protection locked="0"/>
    </xf>
    <xf numFmtId="0" fontId="26" fillId="0" borderId="17" xfId="0" applyFont="1" applyBorder="1" applyAlignment="1" applyProtection="1">
      <alignment horizontal="center"/>
      <protection locked="0"/>
    </xf>
  </cellXfs>
  <cellStyles count="7">
    <cellStyle name="Įprastas" xfId="0" builtinId="0"/>
    <cellStyle name="Įprastas 4" xfId="2"/>
    <cellStyle name="Normal_CF_ataskaitos_prie_mokejimo_tvarkos_040115" xfId="1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3" workbookViewId="0">
      <selection activeCell="G18" sqref="G18:K18"/>
    </sheetView>
  </sheetViews>
  <sheetFormatPr defaultRowHeight="15"/>
  <cols>
    <col min="1" max="4" width="2" style="29" customWidth="1"/>
    <col min="5" max="5" width="2.140625" style="29" customWidth="1"/>
    <col min="6" max="6" width="3" style="147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2" t="s">
        <v>0</v>
      </c>
      <c r="K1" s="142"/>
      <c r="L1" s="142"/>
      <c r="M1" s="15"/>
      <c r="N1" s="142"/>
      <c r="O1" s="142"/>
    </row>
    <row r="2" spans="1:15">
      <c r="H2" s="2"/>
      <c r="I2" s="17"/>
      <c r="J2" s="142" t="s">
        <v>1</v>
      </c>
      <c r="K2" s="142"/>
      <c r="L2" s="142"/>
      <c r="M2" s="15"/>
      <c r="N2" s="142"/>
      <c r="O2" s="142"/>
    </row>
    <row r="3" spans="1:15">
      <c r="H3" s="18"/>
      <c r="I3" s="2"/>
      <c r="J3" s="142" t="s">
        <v>2</v>
      </c>
      <c r="K3" s="142"/>
      <c r="L3" s="142"/>
      <c r="M3" s="15"/>
      <c r="N3" s="142"/>
      <c r="O3" s="142"/>
    </row>
    <row r="4" spans="1:15">
      <c r="G4" s="3" t="s">
        <v>3</v>
      </c>
      <c r="H4" s="2"/>
      <c r="I4" s="17"/>
      <c r="J4" s="142" t="s">
        <v>4</v>
      </c>
      <c r="K4" s="142"/>
      <c r="L4" s="142"/>
      <c r="M4" s="15"/>
      <c r="N4" s="142"/>
      <c r="O4" s="142"/>
    </row>
    <row r="5" spans="1:15">
      <c r="H5" s="2"/>
      <c r="I5" s="17"/>
      <c r="J5" s="142" t="s">
        <v>251</v>
      </c>
      <c r="K5" s="142"/>
      <c r="L5" s="142"/>
      <c r="M5" s="15"/>
      <c r="N5" s="142"/>
      <c r="O5" s="142"/>
    </row>
    <row r="6" spans="1:15" ht="6" customHeight="1">
      <c r="H6" s="2"/>
      <c r="I6" s="17"/>
      <c r="J6" s="142"/>
      <c r="K6" s="142"/>
      <c r="L6" s="142"/>
      <c r="M6" s="15"/>
      <c r="N6" s="142"/>
      <c r="O6" s="142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5"/>
    </row>
    <row r="12" spans="1:15" ht="15.75" customHeight="1">
      <c r="A12" s="23"/>
      <c r="B12" s="142"/>
      <c r="C12" s="142"/>
      <c r="D12" s="142"/>
      <c r="E12" s="142"/>
      <c r="F12" s="142"/>
      <c r="G12" s="439" t="s">
        <v>8</v>
      </c>
      <c r="H12" s="439"/>
      <c r="I12" s="439"/>
      <c r="J12" s="439"/>
      <c r="K12" s="439"/>
      <c r="L12" s="142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2"/>
      <c r="H20" s="142"/>
      <c r="I20" s="142"/>
      <c r="J20" s="142"/>
      <c r="K20" s="142"/>
    </row>
    <row r="21" spans="1:13">
      <c r="B21" s="17"/>
      <c r="C21" s="17"/>
      <c r="D21" s="17"/>
      <c r="E21" s="443"/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2"/>
      <c r="F25" s="145"/>
      <c r="I25" s="27"/>
      <c r="J25" s="27"/>
      <c r="K25" s="28" t="s">
        <v>17</v>
      </c>
      <c r="L25" s="26"/>
      <c r="M25" s="24"/>
    </row>
    <row r="26" spans="1:13">
      <c r="A26" s="422"/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>
      <c r="A27" s="422" t="s">
        <v>20</v>
      </c>
      <c r="B27" s="422"/>
      <c r="C27" s="422"/>
      <c r="D27" s="422"/>
      <c r="E27" s="422"/>
      <c r="F27" s="422"/>
      <c r="G27" s="422"/>
      <c r="H27" s="422"/>
      <c r="I27" s="422"/>
      <c r="J27" s="146" t="s">
        <v>21</v>
      </c>
      <c r="K27" s="102"/>
      <c r="L27" s="26"/>
      <c r="M27" s="24"/>
    </row>
    <row r="28" spans="1:13">
      <c r="F28" s="29"/>
      <c r="G28" s="31" t="s">
        <v>22</v>
      </c>
      <c r="H28" s="92"/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/>
      <c r="J29" s="33"/>
      <c r="K29" s="26"/>
      <c r="L29" s="26"/>
      <c r="M29" s="24"/>
    </row>
    <row r="30" spans="1:13">
      <c r="A30" s="424"/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1583994</v>
      </c>
      <c r="J34" s="104">
        <f>SUM(J35+J46+J65+J86+J93+J113+J139+J158+J168)</f>
        <v>1234964</v>
      </c>
      <c r="K34" s="105">
        <f>SUM(K35+K46+K65+K86+K93+K113+K139+K158+K168)</f>
        <v>1045303.94</v>
      </c>
      <c r="L34" s="104">
        <f>SUM(L35+L46+L65+L86+L93+L113+L139+L158+L168)</f>
        <v>1045303.94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1356714</v>
      </c>
      <c r="J35" s="104">
        <f>SUM(J36+J42)</f>
        <v>1038084</v>
      </c>
      <c r="K35" s="106">
        <f>SUM(K36+K42)</f>
        <v>876459.94</v>
      </c>
      <c r="L35" s="107">
        <f>SUM(L36+L42)</f>
        <v>876459.94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1336284</v>
      </c>
      <c r="J36" s="104">
        <f>SUM(J37)</f>
        <v>1022184</v>
      </c>
      <c r="K36" s="105">
        <f>SUM(K37)</f>
        <v>863198.09</v>
      </c>
      <c r="L36" s="104">
        <f>SUM(L37)</f>
        <v>863198.09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1336284</v>
      </c>
      <c r="J37" s="104">
        <f t="shared" ref="J37:L38" si="0">SUM(J38)</f>
        <v>1022184</v>
      </c>
      <c r="K37" s="104">
        <f t="shared" si="0"/>
        <v>863198.09</v>
      </c>
      <c r="L37" s="104">
        <f t="shared" si="0"/>
        <v>863198.09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1336284</v>
      </c>
      <c r="J38" s="105">
        <f t="shared" si="0"/>
        <v>1022184</v>
      </c>
      <c r="K38" s="105">
        <f t="shared" si="0"/>
        <v>863198.09</v>
      </c>
      <c r="L38" s="105">
        <f t="shared" si="0"/>
        <v>863198.09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1336284</v>
      </c>
      <c r="J39" s="109">
        <v>1022184</v>
      </c>
      <c r="K39" s="109">
        <v>863198.09</v>
      </c>
      <c r="L39" s="109">
        <v>863198.09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20430</v>
      </c>
      <c r="J42" s="104">
        <f t="shared" si="1"/>
        <v>15900</v>
      </c>
      <c r="K42" s="105">
        <f t="shared" si="1"/>
        <v>13261.85</v>
      </c>
      <c r="L42" s="104">
        <f t="shared" si="1"/>
        <v>13261.85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20430</v>
      </c>
      <c r="J43" s="104">
        <f t="shared" si="1"/>
        <v>15900</v>
      </c>
      <c r="K43" s="104">
        <f t="shared" si="1"/>
        <v>13261.85</v>
      </c>
      <c r="L43" s="104">
        <f t="shared" si="1"/>
        <v>13261.85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20430</v>
      </c>
      <c r="J44" s="104">
        <f t="shared" si="1"/>
        <v>15900</v>
      </c>
      <c r="K44" s="104">
        <f t="shared" si="1"/>
        <v>13261.85</v>
      </c>
      <c r="L44" s="104">
        <f t="shared" si="1"/>
        <v>13261.85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20430</v>
      </c>
      <c r="J45" s="109">
        <v>15900</v>
      </c>
      <c r="K45" s="109">
        <v>13261.85</v>
      </c>
      <c r="L45" s="109">
        <v>13261.85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209980</v>
      </c>
      <c r="J46" s="112">
        <f t="shared" si="2"/>
        <v>180580</v>
      </c>
      <c r="K46" s="111">
        <f t="shared" si="2"/>
        <v>154359.06999999998</v>
      </c>
      <c r="L46" s="111">
        <f t="shared" si="2"/>
        <v>154359.06999999998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209980</v>
      </c>
      <c r="J47" s="105">
        <f t="shared" si="2"/>
        <v>180580</v>
      </c>
      <c r="K47" s="104">
        <f t="shared" si="2"/>
        <v>154359.06999999998</v>
      </c>
      <c r="L47" s="105">
        <f t="shared" si="2"/>
        <v>154359.06999999998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209980</v>
      </c>
      <c r="J48" s="105">
        <f t="shared" si="2"/>
        <v>180580</v>
      </c>
      <c r="K48" s="107">
        <f t="shared" si="2"/>
        <v>154359.06999999998</v>
      </c>
      <c r="L48" s="107">
        <f t="shared" si="2"/>
        <v>154359.06999999998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209980</v>
      </c>
      <c r="J49" s="113">
        <f>SUM(J50:J64)</f>
        <v>180580</v>
      </c>
      <c r="K49" s="114">
        <f>SUM(K50:K64)</f>
        <v>154359.06999999998</v>
      </c>
      <c r="L49" s="114">
        <f>SUM(L50:L64)</f>
        <v>154359.06999999998</v>
      </c>
    </row>
    <row r="50" spans="1:12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67300</v>
      </c>
      <c r="J50" s="109">
        <v>52200</v>
      </c>
      <c r="K50" s="109">
        <v>41289.17</v>
      </c>
      <c r="L50" s="109">
        <v>41289.17</v>
      </c>
    </row>
    <row r="51" spans="1:12" ht="25.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600</v>
      </c>
      <c r="J51" s="109">
        <v>600</v>
      </c>
      <c r="K51" s="109">
        <v>0</v>
      </c>
      <c r="L51" s="109">
        <v>0</v>
      </c>
    </row>
    <row r="52" spans="1:12" ht="25.5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2900</v>
      </c>
      <c r="J52" s="109">
        <v>2200</v>
      </c>
      <c r="K52" s="109">
        <v>1743.54</v>
      </c>
      <c r="L52" s="109">
        <v>1743.54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700</v>
      </c>
      <c r="J54" s="109">
        <v>600</v>
      </c>
      <c r="K54" s="109">
        <v>137.96</v>
      </c>
      <c r="L54" s="109">
        <v>137.96</v>
      </c>
    </row>
    <row r="55" spans="1:12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1300</v>
      </c>
      <c r="J55" s="109">
        <v>1000</v>
      </c>
      <c r="K55" s="109">
        <v>385.52</v>
      </c>
      <c r="L55" s="109">
        <v>385.52</v>
      </c>
    </row>
    <row r="56" spans="1:12" ht="25.5" hidden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53100</v>
      </c>
      <c r="J58" s="109">
        <v>51800</v>
      </c>
      <c r="K58" s="109">
        <v>48578.17</v>
      </c>
      <c r="L58" s="109">
        <v>48578.17</v>
      </c>
    </row>
    <row r="59" spans="1:12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5500</v>
      </c>
      <c r="J59" s="109">
        <v>4400</v>
      </c>
      <c r="K59" s="109">
        <v>2127.98</v>
      </c>
      <c r="L59" s="109">
        <v>2127.98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31700</v>
      </c>
      <c r="J61" s="109">
        <v>30500</v>
      </c>
      <c r="K61" s="109">
        <v>29923.06</v>
      </c>
      <c r="L61" s="109">
        <v>29923.06</v>
      </c>
    </row>
    <row r="62" spans="1:12" ht="25.5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5500</v>
      </c>
      <c r="J62" s="109">
        <v>4200</v>
      </c>
      <c r="K62" s="109">
        <v>2607.5</v>
      </c>
      <c r="L62" s="109">
        <v>2607.5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41380</v>
      </c>
      <c r="J64" s="109">
        <v>33080</v>
      </c>
      <c r="K64" s="109">
        <v>27566.17</v>
      </c>
      <c r="L64" s="109">
        <v>27566.17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17300</v>
      </c>
      <c r="J139" s="116">
        <f>SUM(J140+J145+J153)</f>
        <v>16300</v>
      </c>
      <c r="K139" s="105">
        <f>SUM(K140+K145+K153)</f>
        <v>14484.93</v>
      </c>
      <c r="L139" s="104">
        <f>SUM(L140+L145+L153)</f>
        <v>14484.93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17300</v>
      </c>
      <c r="J153" s="116">
        <f t="shared" si="15"/>
        <v>16300</v>
      </c>
      <c r="K153" s="105">
        <f t="shared" si="15"/>
        <v>14484.93</v>
      </c>
      <c r="L153" s="104">
        <f t="shared" si="15"/>
        <v>14484.93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17300</v>
      </c>
      <c r="J154" s="122">
        <f t="shared" si="15"/>
        <v>16300</v>
      </c>
      <c r="K154" s="114">
        <f t="shared" si="15"/>
        <v>14484.93</v>
      </c>
      <c r="L154" s="113">
        <f t="shared" si="15"/>
        <v>14484.93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17300</v>
      </c>
      <c r="J155" s="116">
        <f>SUM(J156:J157)</f>
        <v>16300</v>
      </c>
      <c r="K155" s="105">
        <f>SUM(K156:K157)</f>
        <v>14484.93</v>
      </c>
      <c r="L155" s="104">
        <f>SUM(L156:L157)</f>
        <v>14484.93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17300</v>
      </c>
      <c r="J156" s="124">
        <v>16300</v>
      </c>
      <c r="K156" s="124">
        <v>14484.93</v>
      </c>
      <c r="L156" s="124">
        <v>14484.93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63.75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6420</v>
      </c>
      <c r="J184" s="116">
        <f>SUM(J185+J238+J303)</f>
        <v>6420</v>
      </c>
      <c r="K184" s="105">
        <f>SUM(K185+K238+K303)</f>
        <v>20529.490000000002</v>
      </c>
      <c r="L184" s="104">
        <f>SUM(L185+L238+L303)</f>
        <v>20529.490000000002</v>
      </c>
    </row>
    <row r="185" spans="1:12" ht="25.5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6420</v>
      </c>
      <c r="J185" s="111">
        <f>SUM(J186+J209+J216+J228+J232)</f>
        <v>6420</v>
      </c>
      <c r="K185" s="111">
        <f>SUM(K186+K209+K216+K228+K232)</f>
        <v>20529.490000000002</v>
      </c>
      <c r="L185" s="111">
        <f>SUM(L186+L209+L216+L228+L232)</f>
        <v>20529.490000000002</v>
      </c>
    </row>
    <row r="186" spans="1:12" ht="25.5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6420</v>
      </c>
      <c r="J186" s="116">
        <f>SUM(J187+J190+J195+J201+J206)</f>
        <v>6420</v>
      </c>
      <c r="K186" s="105">
        <f>SUM(K187+K190+K195+K201+K206)</f>
        <v>20529.490000000002</v>
      </c>
      <c r="L186" s="104">
        <f>SUM(L187+L190+L195+L201+L206)</f>
        <v>20529.490000000002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14118.61</v>
      </c>
      <c r="L190" s="111">
        <f>L191</f>
        <v>14118.61</v>
      </c>
    </row>
    <row r="191" spans="1:12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14118.61</v>
      </c>
      <c r="L191" s="104">
        <f>SUM(L192:L194)</f>
        <v>14118.61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14118.61</v>
      </c>
      <c r="L194" s="128">
        <v>14118.61</v>
      </c>
    </row>
    <row r="195" spans="1:12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6420</v>
      </c>
      <c r="J195" s="116">
        <f>J196</f>
        <v>6420</v>
      </c>
      <c r="K195" s="105">
        <f>K196</f>
        <v>6410.88</v>
      </c>
      <c r="L195" s="104">
        <f>L196</f>
        <v>6410.88</v>
      </c>
    </row>
    <row r="196" spans="1:12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6420</v>
      </c>
      <c r="J196" s="104">
        <f>SUM(J197:J200)</f>
        <v>6420</v>
      </c>
      <c r="K196" s="104">
        <f>SUM(K197:K200)</f>
        <v>6410.88</v>
      </c>
      <c r="L196" s="104">
        <f>SUM(L197:L200)</f>
        <v>6410.88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6420</v>
      </c>
      <c r="J198" s="110">
        <v>6420</v>
      </c>
      <c r="K198" s="110">
        <v>6410.88</v>
      </c>
      <c r="L198" s="110">
        <v>6410.88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25.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1590414</v>
      </c>
      <c r="J368" s="119">
        <f>SUM(J34+J184)</f>
        <v>1241384</v>
      </c>
      <c r="K368" s="119">
        <f>SUM(K34+K184)</f>
        <v>1065833.43</v>
      </c>
      <c r="L368" s="119">
        <f>SUM(L34+L184)</f>
        <v>1065833.43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3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44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6.2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47"/>
      <c r="I374" s="14" t="s">
        <v>225</v>
      </c>
      <c r="K374" s="413" t="s">
        <v>226</v>
      </c>
      <c r="L374" s="41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abSelected="1" topLeftCell="A18"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47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2" t="s">
        <v>0</v>
      </c>
      <c r="K1" s="142"/>
      <c r="L1" s="142"/>
      <c r="M1" s="15"/>
      <c r="N1" s="142"/>
      <c r="O1" s="142"/>
    </row>
    <row r="2" spans="1:15">
      <c r="H2" s="2"/>
      <c r="I2" s="17"/>
      <c r="J2" s="142" t="s">
        <v>1</v>
      </c>
      <c r="K2" s="142"/>
      <c r="L2" s="142"/>
      <c r="M2" s="15"/>
      <c r="N2" s="142"/>
      <c r="O2" s="142"/>
    </row>
    <row r="3" spans="1:15">
      <c r="H3" s="18"/>
      <c r="I3" s="2"/>
      <c r="J3" s="142" t="s">
        <v>2</v>
      </c>
      <c r="K3" s="142"/>
      <c r="L3" s="142"/>
      <c r="M3" s="15"/>
      <c r="N3" s="142"/>
      <c r="O3" s="142"/>
    </row>
    <row r="4" spans="1:15">
      <c r="G4" s="3" t="s">
        <v>3</v>
      </c>
      <c r="H4" s="2"/>
      <c r="I4" s="17"/>
      <c r="J4" s="142" t="s">
        <v>4</v>
      </c>
      <c r="K4" s="142"/>
      <c r="L4" s="142"/>
      <c r="M4" s="15"/>
      <c r="N4" s="142"/>
      <c r="O4" s="142"/>
    </row>
    <row r="5" spans="1:15">
      <c r="H5" s="2"/>
      <c r="I5" s="17"/>
      <c r="J5" s="142" t="s">
        <v>251</v>
      </c>
      <c r="K5" s="142"/>
      <c r="L5" s="142"/>
      <c r="M5" s="15"/>
      <c r="N5" s="142"/>
      <c r="O5" s="142"/>
    </row>
    <row r="6" spans="1:15" ht="6" customHeight="1">
      <c r="H6" s="2"/>
      <c r="I6" s="17"/>
      <c r="J6" s="142"/>
      <c r="K6" s="142"/>
      <c r="L6" s="142"/>
      <c r="M6" s="15"/>
      <c r="N6" s="142"/>
      <c r="O6" s="142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5"/>
    </row>
    <row r="12" spans="1:15" ht="15.75" customHeight="1">
      <c r="A12" s="23"/>
      <c r="B12" s="142"/>
      <c r="C12" s="142"/>
      <c r="D12" s="142"/>
      <c r="E12" s="142"/>
      <c r="F12" s="142"/>
      <c r="G12" s="439" t="s">
        <v>8</v>
      </c>
      <c r="H12" s="439"/>
      <c r="I12" s="439"/>
      <c r="J12" s="439"/>
      <c r="K12" s="439"/>
      <c r="L12" s="142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2"/>
      <c r="H20" s="142"/>
      <c r="I20" s="142"/>
      <c r="J20" s="142"/>
      <c r="K20" s="142"/>
    </row>
    <row r="21" spans="1:13">
      <c r="B21" s="17"/>
      <c r="C21" s="17"/>
      <c r="D21" s="17"/>
      <c r="E21" s="443" t="s">
        <v>253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2"/>
      <c r="F25" s="145"/>
      <c r="I25" s="27"/>
      <c r="J25" s="27"/>
      <c r="K25" s="28" t="s">
        <v>17</v>
      </c>
      <c r="L25" s="26"/>
      <c r="M25" s="24"/>
    </row>
    <row r="26" spans="1:13">
      <c r="A26" s="422" t="s">
        <v>254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>
      <c r="A27" s="422" t="s">
        <v>255</v>
      </c>
      <c r="B27" s="422"/>
      <c r="C27" s="422"/>
      <c r="D27" s="422"/>
      <c r="E27" s="422"/>
      <c r="F27" s="422"/>
      <c r="G27" s="422"/>
      <c r="H27" s="422"/>
      <c r="I27" s="422"/>
      <c r="J27" s="146" t="s">
        <v>21</v>
      </c>
      <c r="K27" s="102" t="s">
        <v>256</v>
      </c>
      <c r="L27" s="26"/>
      <c r="M27" s="24"/>
    </row>
    <row r="28" spans="1:13">
      <c r="F28" s="29"/>
      <c r="G28" s="31" t="s">
        <v>22</v>
      </c>
      <c r="H28" s="92" t="s">
        <v>257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258</v>
      </c>
      <c r="J29" s="33" t="s">
        <v>259</v>
      </c>
      <c r="K29" s="26" t="s">
        <v>235</v>
      </c>
      <c r="L29" s="26" t="s">
        <v>235</v>
      </c>
      <c r="M29" s="24"/>
    </row>
    <row r="30" spans="1:13">
      <c r="A30" s="424" t="s">
        <v>260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 hidden="1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0</v>
      </c>
      <c r="J34" s="104">
        <f>SUM(J35+J46+J65+J86+J93+J113+J139+J158+J168)</f>
        <v>0</v>
      </c>
      <c r="K34" s="105">
        <f>SUM(K35+K46+K65+K86+K93+K113+K139+K158+K168)</f>
        <v>0</v>
      </c>
      <c r="L34" s="104">
        <f>SUM(L35+L46+L65+L86+L93+L113+L139+L158+L168)</f>
        <v>0</v>
      </c>
      <c r="M34" s="43"/>
      <c r="N34" s="43"/>
      <c r="O34" s="43"/>
    </row>
    <row r="35" spans="1:15" ht="17.25" hidden="1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0</v>
      </c>
      <c r="J35" s="104">
        <f>SUM(J36+J42)</f>
        <v>0</v>
      </c>
      <c r="K35" s="106">
        <f>SUM(K36+K42)</f>
        <v>0</v>
      </c>
      <c r="L35" s="107">
        <f>SUM(L36+L42)</f>
        <v>0</v>
      </c>
    </row>
    <row r="36" spans="1:15" hidden="1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0</v>
      </c>
      <c r="J36" s="104">
        <f>SUM(J37)</f>
        <v>0</v>
      </c>
      <c r="K36" s="105">
        <f>SUM(K37)</f>
        <v>0</v>
      </c>
      <c r="L36" s="104">
        <f>SUM(L37)</f>
        <v>0</v>
      </c>
    </row>
    <row r="37" spans="1:15" hidden="1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0</v>
      </c>
      <c r="J37" s="104">
        <f t="shared" ref="J37:L38" si="0">SUM(J38)</f>
        <v>0</v>
      </c>
      <c r="K37" s="104">
        <f t="shared" si="0"/>
        <v>0</v>
      </c>
      <c r="L37" s="104">
        <f t="shared" si="0"/>
        <v>0</v>
      </c>
    </row>
    <row r="38" spans="1:15" hidden="1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0</v>
      </c>
      <c r="J38" s="105">
        <f t="shared" si="0"/>
        <v>0</v>
      </c>
      <c r="K38" s="105">
        <f t="shared" si="0"/>
        <v>0</v>
      </c>
      <c r="L38" s="105">
        <f t="shared" si="0"/>
        <v>0</v>
      </c>
    </row>
    <row r="39" spans="1:15" hidden="1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0</v>
      </c>
      <c r="J39" s="109">
        <v>0</v>
      </c>
      <c r="K39" s="109">
        <v>0</v>
      </c>
      <c r="L39" s="109">
        <v>0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 hidden="1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0</v>
      </c>
      <c r="J42" s="104">
        <f t="shared" si="1"/>
        <v>0</v>
      </c>
      <c r="K42" s="105">
        <f t="shared" si="1"/>
        <v>0</v>
      </c>
      <c r="L42" s="104">
        <f t="shared" si="1"/>
        <v>0</v>
      </c>
    </row>
    <row r="43" spans="1:15" hidden="1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0</v>
      </c>
      <c r="J43" s="104">
        <f t="shared" si="1"/>
        <v>0</v>
      </c>
      <c r="K43" s="104">
        <f t="shared" si="1"/>
        <v>0</v>
      </c>
      <c r="L43" s="104">
        <f t="shared" si="1"/>
        <v>0</v>
      </c>
    </row>
    <row r="44" spans="1:15" hidden="1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0</v>
      </c>
      <c r="J44" s="104">
        <f t="shared" si="1"/>
        <v>0</v>
      </c>
      <c r="K44" s="104">
        <f t="shared" si="1"/>
        <v>0</v>
      </c>
      <c r="L44" s="104">
        <f t="shared" si="1"/>
        <v>0</v>
      </c>
    </row>
    <row r="45" spans="1:15" hidden="1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0</v>
      </c>
      <c r="J45" s="109">
        <v>0</v>
      </c>
      <c r="K45" s="109">
        <v>0</v>
      </c>
      <c r="L45" s="109">
        <v>0</v>
      </c>
    </row>
    <row r="46" spans="1:15" hidden="1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0</v>
      </c>
      <c r="J46" s="112">
        <f t="shared" si="2"/>
        <v>0</v>
      </c>
      <c r="K46" s="111">
        <f t="shared" si="2"/>
        <v>0</v>
      </c>
      <c r="L46" s="111">
        <f t="shared" si="2"/>
        <v>0</v>
      </c>
    </row>
    <row r="47" spans="1:15" hidden="1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0</v>
      </c>
      <c r="J47" s="105">
        <f t="shared" si="2"/>
        <v>0</v>
      </c>
      <c r="K47" s="104">
        <f t="shared" si="2"/>
        <v>0</v>
      </c>
      <c r="L47" s="105">
        <f t="shared" si="2"/>
        <v>0</v>
      </c>
    </row>
    <row r="48" spans="1:15" hidden="1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0</v>
      </c>
      <c r="J48" s="105">
        <f t="shared" si="2"/>
        <v>0</v>
      </c>
      <c r="K48" s="107">
        <f t="shared" si="2"/>
        <v>0</v>
      </c>
      <c r="L48" s="107">
        <f t="shared" si="2"/>
        <v>0</v>
      </c>
    </row>
    <row r="49" spans="1:12" hidden="1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0</v>
      </c>
      <c r="J49" s="113">
        <f>SUM(J50:J64)</f>
        <v>0</v>
      </c>
      <c r="K49" s="114">
        <f>SUM(K50:K64)</f>
        <v>0</v>
      </c>
      <c r="L49" s="114">
        <f>SUM(L50:L64)</f>
        <v>0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hidden="1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0</v>
      </c>
      <c r="J58" s="109">
        <v>0</v>
      </c>
      <c r="K58" s="109">
        <v>0</v>
      </c>
      <c r="L58" s="109">
        <v>0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 hidden="1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0</v>
      </c>
      <c r="J64" s="109">
        <v>0</v>
      </c>
      <c r="K64" s="109">
        <v>0</v>
      </c>
      <c r="L64" s="109">
        <v>0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 hidden="1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0</v>
      </c>
      <c r="J139" s="116">
        <f>SUM(J140+J145+J153)</f>
        <v>0</v>
      </c>
      <c r="K139" s="105">
        <f>SUM(K140+K145+K153)</f>
        <v>0</v>
      </c>
      <c r="L139" s="104">
        <f>SUM(L140+L145+L153)</f>
        <v>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 hidden="1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0</v>
      </c>
      <c r="J153" s="116">
        <f t="shared" si="15"/>
        <v>0</v>
      </c>
      <c r="K153" s="105">
        <f t="shared" si="15"/>
        <v>0</v>
      </c>
      <c r="L153" s="104">
        <f t="shared" si="15"/>
        <v>0</v>
      </c>
    </row>
    <row r="154" spans="1:12" hidden="1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0</v>
      </c>
      <c r="J154" s="122">
        <f t="shared" si="15"/>
        <v>0</v>
      </c>
      <c r="K154" s="114">
        <f t="shared" si="15"/>
        <v>0</v>
      </c>
      <c r="L154" s="113">
        <f t="shared" si="15"/>
        <v>0</v>
      </c>
    </row>
    <row r="155" spans="1:12" hidden="1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0</v>
      </c>
      <c r="J155" s="116">
        <f>SUM(J156:J157)</f>
        <v>0</v>
      </c>
      <c r="K155" s="105">
        <f>SUM(K156:K157)</f>
        <v>0</v>
      </c>
      <c r="L155" s="104">
        <f>SUM(L156:L157)</f>
        <v>0</v>
      </c>
    </row>
    <row r="156" spans="1:12" hidden="1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0</v>
      </c>
      <c r="J156" s="124">
        <v>0</v>
      </c>
      <c r="K156" s="124">
        <v>0</v>
      </c>
      <c r="L156" s="124">
        <v>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63.75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14118.61</v>
      </c>
      <c r="L184" s="104">
        <f>SUM(L185+L238+L303)</f>
        <v>14118.61</v>
      </c>
    </row>
    <row r="185" spans="1:12" ht="25.5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14118.61</v>
      </c>
      <c r="L185" s="111">
        <f>SUM(L186+L209+L216+L228+L232)</f>
        <v>14118.61</v>
      </c>
    </row>
    <row r="186" spans="1:12" ht="25.5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14118.61</v>
      </c>
      <c r="L186" s="104">
        <f>SUM(L187+L190+L195+L201+L206)</f>
        <v>14118.61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14118.61</v>
      </c>
      <c r="L190" s="111">
        <f>L191</f>
        <v>14118.61</v>
      </c>
    </row>
    <row r="191" spans="1:12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14118.61</v>
      </c>
      <c r="L191" s="104">
        <f>SUM(L192:L194)</f>
        <v>14118.61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14118.61</v>
      </c>
      <c r="L194" s="128">
        <v>14118.61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25.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0</v>
      </c>
      <c r="J368" s="119">
        <f>SUM(J34+J184)</f>
        <v>0</v>
      </c>
      <c r="K368" s="119">
        <f>SUM(K34+K184)</f>
        <v>14118.61</v>
      </c>
      <c r="L368" s="119">
        <f>SUM(L34+L184)</f>
        <v>14118.61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3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44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7.7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47"/>
      <c r="I374" s="14" t="s">
        <v>225</v>
      </c>
      <c r="K374" s="413" t="s">
        <v>226</v>
      </c>
      <c r="L374" s="413"/>
    </row>
  </sheetData>
  <mergeCells count="31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B12" sqref="B12:G12"/>
    </sheetView>
  </sheetViews>
  <sheetFormatPr defaultRowHeight="15"/>
  <cols>
    <col min="1" max="1" width="6.42578125" style="225" customWidth="1"/>
    <col min="2" max="2" width="13.7109375" style="225" customWidth="1"/>
    <col min="3" max="3" width="11.5703125" style="225" customWidth="1"/>
    <col min="4" max="4" width="9.140625" style="225"/>
    <col min="5" max="5" width="7.140625" style="225" customWidth="1"/>
    <col min="6" max="6" width="13.7109375" style="225" customWidth="1"/>
    <col min="7" max="7" width="10" style="225" customWidth="1"/>
    <col min="8" max="8" width="13.5703125" style="225" customWidth="1"/>
    <col min="9" max="9" width="9.140625" style="225"/>
    <col min="10" max="256" width="9.140625" style="168"/>
    <col min="257" max="257" width="6.42578125" style="168" customWidth="1"/>
    <col min="258" max="258" width="13.7109375" style="168" customWidth="1"/>
    <col min="259" max="259" width="11.5703125" style="168" customWidth="1"/>
    <col min="260" max="260" width="9.140625" style="168"/>
    <col min="261" max="261" width="7.140625" style="168" customWidth="1"/>
    <col min="262" max="262" width="13.7109375" style="168" customWidth="1"/>
    <col min="263" max="263" width="10" style="168" customWidth="1"/>
    <col min="264" max="264" width="13.5703125" style="168" customWidth="1"/>
    <col min="265" max="512" width="9.140625" style="168"/>
    <col min="513" max="513" width="6.42578125" style="168" customWidth="1"/>
    <col min="514" max="514" width="13.7109375" style="168" customWidth="1"/>
    <col min="515" max="515" width="11.5703125" style="168" customWidth="1"/>
    <col min="516" max="516" width="9.140625" style="168"/>
    <col min="517" max="517" width="7.140625" style="168" customWidth="1"/>
    <col min="518" max="518" width="13.7109375" style="168" customWidth="1"/>
    <col min="519" max="519" width="10" style="168" customWidth="1"/>
    <col min="520" max="520" width="13.5703125" style="168" customWidth="1"/>
    <col min="521" max="768" width="9.140625" style="168"/>
    <col min="769" max="769" width="6.42578125" style="168" customWidth="1"/>
    <col min="770" max="770" width="13.7109375" style="168" customWidth="1"/>
    <col min="771" max="771" width="11.5703125" style="168" customWidth="1"/>
    <col min="772" max="772" width="9.140625" style="168"/>
    <col min="773" max="773" width="7.140625" style="168" customWidth="1"/>
    <col min="774" max="774" width="13.7109375" style="168" customWidth="1"/>
    <col min="775" max="775" width="10" style="168" customWidth="1"/>
    <col min="776" max="776" width="13.5703125" style="168" customWidth="1"/>
    <col min="777" max="1024" width="9.140625" style="168"/>
    <col min="1025" max="1025" width="6.42578125" style="168" customWidth="1"/>
    <col min="1026" max="1026" width="13.7109375" style="168" customWidth="1"/>
    <col min="1027" max="1027" width="11.5703125" style="168" customWidth="1"/>
    <col min="1028" max="1028" width="9.140625" style="168"/>
    <col min="1029" max="1029" width="7.140625" style="168" customWidth="1"/>
    <col min="1030" max="1030" width="13.7109375" style="168" customWidth="1"/>
    <col min="1031" max="1031" width="10" style="168" customWidth="1"/>
    <col min="1032" max="1032" width="13.5703125" style="168" customWidth="1"/>
    <col min="1033" max="1280" width="9.140625" style="168"/>
    <col min="1281" max="1281" width="6.42578125" style="168" customWidth="1"/>
    <col min="1282" max="1282" width="13.7109375" style="168" customWidth="1"/>
    <col min="1283" max="1283" width="11.5703125" style="168" customWidth="1"/>
    <col min="1284" max="1284" width="9.140625" style="168"/>
    <col min="1285" max="1285" width="7.140625" style="168" customWidth="1"/>
    <col min="1286" max="1286" width="13.7109375" style="168" customWidth="1"/>
    <col min="1287" max="1287" width="10" style="168" customWidth="1"/>
    <col min="1288" max="1288" width="13.5703125" style="168" customWidth="1"/>
    <col min="1289" max="1536" width="9.140625" style="168"/>
    <col min="1537" max="1537" width="6.42578125" style="168" customWidth="1"/>
    <col min="1538" max="1538" width="13.7109375" style="168" customWidth="1"/>
    <col min="1539" max="1539" width="11.5703125" style="168" customWidth="1"/>
    <col min="1540" max="1540" width="9.140625" style="168"/>
    <col min="1541" max="1541" width="7.140625" style="168" customWidth="1"/>
    <col min="1542" max="1542" width="13.7109375" style="168" customWidth="1"/>
    <col min="1543" max="1543" width="10" style="168" customWidth="1"/>
    <col min="1544" max="1544" width="13.5703125" style="168" customWidth="1"/>
    <col min="1545" max="1792" width="9.140625" style="168"/>
    <col min="1793" max="1793" width="6.42578125" style="168" customWidth="1"/>
    <col min="1794" max="1794" width="13.7109375" style="168" customWidth="1"/>
    <col min="1795" max="1795" width="11.5703125" style="168" customWidth="1"/>
    <col min="1796" max="1796" width="9.140625" style="168"/>
    <col min="1797" max="1797" width="7.140625" style="168" customWidth="1"/>
    <col min="1798" max="1798" width="13.7109375" style="168" customWidth="1"/>
    <col min="1799" max="1799" width="10" style="168" customWidth="1"/>
    <col min="1800" max="1800" width="13.5703125" style="168" customWidth="1"/>
    <col min="1801" max="2048" width="9.140625" style="168"/>
    <col min="2049" max="2049" width="6.42578125" style="168" customWidth="1"/>
    <col min="2050" max="2050" width="13.7109375" style="168" customWidth="1"/>
    <col min="2051" max="2051" width="11.5703125" style="168" customWidth="1"/>
    <col min="2052" max="2052" width="9.140625" style="168"/>
    <col min="2053" max="2053" width="7.140625" style="168" customWidth="1"/>
    <col min="2054" max="2054" width="13.7109375" style="168" customWidth="1"/>
    <col min="2055" max="2055" width="10" style="168" customWidth="1"/>
    <col min="2056" max="2056" width="13.5703125" style="168" customWidth="1"/>
    <col min="2057" max="2304" width="9.140625" style="168"/>
    <col min="2305" max="2305" width="6.42578125" style="168" customWidth="1"/>
    <col min="2306" max="2306" width="13.7109375" style="168" customWidth="1"/>
    <col min="2307" max="2307" width="11.5703125" style="168" customWidth="1"/>
    <col min="2308" max="2308" width="9.140625" style="168"/>
    <col min="2309" max="2309" width="7.140625" style="168" customWidth="1"/>
    <col min="2310" max="2310" width="13.7109375" style="168" customWidth="1"/>
    <col min="2311" max="2311" width="10" style="168" customWidth="1"/>
    <col min="2312" max="2312" width="13.5703125" style="168" customWidth="1"/>
    <col min="2313" max="2560" width="9.140625" style="168"/>
    <col min="2561" max="2561" width="6.42578125" style="168" customWidth="1"/>
    <col min="2562" max="2562" width="13.7109375" style="168" customWidth="1"/>
    <col min="2563" max="2563" width="11.5703125" style="168" customWidth="1"/>
    <col min="2564" max="2564" width="9.140625" style="168"/>
    <col min="2565" max="2565" width="7.140625" style="168" customWidth="1"/>
    <col min="2566" max="2566" width="13.7109375" style="168" customWidth="1"/>
    <col min="2567" max="2567" width="10" style="168" customWidth="1"/>
    <col min="2568" max="2568" width="13.5703125" style="168" customWidth="1"/>
    <col min="2569" max="2816" width="9.140625" style="168"/>
    <col min="2817" max="2817" width="6.42578125" style="168" customWidth="1"/>
    <col min="2818" max="2818" width="13.7109375" style="168" customWidth="1"/>
    <col min="2819" max="2819" width="11.5703125" style="168" customWidth="1"/>
    <col min="2820" max="2820" width="9.140625" style="168"/>
    <col min="2821" max="2821" width="7.140625" style="168" customWidth="1"/>
    <col min="2822" max="2822" width="13.7109375" style="168" customWidth="1"/>
    <col min="2823" max="2823" width="10" style="168" customWidth="1"/>
    <col min="2824" max="2824" width="13.5703125" style="168" customWidth="1"/>
    <col min="2825" max="3072" width="9.140625" style="168"/>
    <col min="3073" max="3073" width="6.42578125" style="168" customWidth="1"/>
    <col min="3074" max="3074" width="13.7109375" style="168" customWidth="1"/>
    <col min="3075" max="3075" width="11.5703125" style="168" customWidth="1"/>
    <col min="3076" max="3076" width="9.140625" style="168"/>
    <col min="3077" max="3077" width="7.140625" style="168" customWidth="1"/>
    <col min="3078" max="3078" width="13.7109375" style="168" customWidth="1"/>
    <col min="3079" max="3079" width="10" style="168" customWidth="1"/>
    <col min="3080" max="3080" width="13.5703125" style="168" customWidth="1"/>
    <col min="3081" max="3328" width="9.140625" style="168"/>
    <col min="3329" max="3329" width="6.42578125" style="168" customWidth="1"/>
    <col min="3330" max="3330" width="13.7109375" style="168" customWidth="1"/>
    <col min="3331" max="3331" width="11.5703125" style="168" customWidth="1"/>
    <col min="3332" max="3332" width="9.140625" style="168"/>
    <col min="3333" max="3333" width="7.140625" style="168" customWidth="1"/>
    <col min="3334" max="3334" width="13.7109375" style="168" customWidth="1"/>
    <col min="3335" max="3335" width="10" style="168" customWidth="1"/>
    <col min="3336" max="3336" width="13.5703125" style="168" customWidth="1"/>
    <col min="3337" max="3584" width="9.140625" style="168"/>
    <col min="3585" max="3585" width="6.42578125" style="168" customWidth="1"/>
    <col min="3586" max="3586" width="13.7109375" style="168" customWidth="1"/>
    <col min="3587" max="3587" width="11.5703125" style="168" customWidth="1"/>
    <col min="3588" max="3588" width="9.140625" style="168"/>
    <col min="3589" max="3589" width="7.140625" style="168" customWidth="1"/>
    <col min="3590" max="3590" width="13.7109375" style="168" customWidth="1"/>
    <col min="3591" max="3591" width="10" style="168" customWidth="1"/>
    <col min="3592" max="3592" width="13.5703125" style="168" customWidth="1"/>
    <col min="3593" max="3840" width="9.140625" style="168"/>
    <col min="3841" max="3841" width="6.42578125" style="168" customWidth="1"/>
    <col min="3842" max="3842" width="13.7109375" style="168" customWidth="1"/>
    <col min="3843" max="3843" width="11.5703125" style="168" customWidth="1"/>
    <col min="3844" max="3844" width="9.140625" style="168"/>
    <col min="3845" max="3845" width="7.140625" style="168" customWidth="1"/>
    <col min="3846" max="3846" width="13.7109375" style="168" customWidth="1"/>
    <col min="3847" max="3847" width="10" style="168" customWidth="1"/>
    <col min="3848" max="3848" width="13.5703125" style="168" customWidth="1"/>
    <col min="3849" max="4096" width="9.140625" style="168"/>
    <col min="4097" max="4097" width="6.42578125" style="168" customWidth="1"/>
    <col min="4098" max="4098" width="13.7109375" style="168" customWidth="1"/>
    <col min="4099" max="4099" width="11.5703125" style="168" customWidth="1"/>
    <col min="4100" max="4100" width="9.140625" style="168"/>
    <col min="4101" max="4101" width="7.140625" style="168" customWidth="1"/>
    <col min="4102" max="4102" width="13.7109375" style="168" customWidth="1"/>
    <col min="4103" max="4103" width="10" style="168" customWidth="1"/>
    <col min="4104" max="4104" width="13.5703125" style="168" customWidth="1"/>
    <col min="4105" max="4352" width="9.140625" style="168"/>
    <col min="4353" max="4353" width="6.42578125" style="168" customWidth="1"/>
    <col min="4354" max="4354" width="13.7109375" style="168" customWidth="1"/>
    <col min="4355" max="4355" width="11.5703125" style="168" customWidth="1"/>
    <col min="4356" max="4356" width="9.140625" style="168"/>
    <col min="4357" max="4357" width="7.140625" style="168" customWidth="1"/>
    <col min="4358" max="4358" width="13.7109375" style="168" customWidth="1"/>
    <col min="4359" max="4359" width="10" style="168" customWidth="1"/>
    <col min="4360" max="4360" width="13.5703125" style="168" customWidth="1"/>
    <col min="4361" max="4608" width="9.140625" style="168"/>
    <col min="4609" max="4609" width="6.42578125" style="168" customWidth="1"/>
    <col min="4610" max="4610" width="13.7109375" style="168" customWidth="1"/>
    <col min="4611" max="4611" width="11.5703125" style="168" customWidth="1"/>
    <col min="4612" max="4612" width="9.140625" style="168"/>
    <col min="4613" max="4613" width="7.140625" style="168" customWidth="1"/>
    <col min="4614" max="4614" width="13.7109375" style="168" customWidth="1"/>
    <col min="4615" max="4615" width="10" style="168" customWidth="1"/>
    <col min="4616" max="4616" width="13.5703125" style="168" customWidth="1"/>
    <col min="4617" max="4864" width="9.140625" style="168"/>
    <col min="4865" max="4865" width="6.42578125" style="168" customWidth="1"/>
    <col min="4866" max="4866" width="13.7109375" style="168" customWidth="1"/>
    <col min="4867" max="4867" width="11.5703125" style="168" customWidth="1"/>
    <col min="4868" max="4868" width="9.140625" style="168"/>
    <col min="4869" max="4869" width="7.140625" style="168" customWidth="1"/>
    <col min="4870" max="4870" width="13.7109375" style="168" customWidth="1"/>
    <col min="4871" max="4871" width="10" style="168" customWidth="1"/>
    <col min="4872" max="4872" width="13.5703125" style="168" customWidth="1"/>
    <col min="4873" max="5120" width="9.140625" style="168"/>
    <col min="5121" max="5121" width="6.42578125" style="168" customWidth="1"/>
    <col min="5122" max="5122" width="13.7109375" style="168" customWidth="1"/>
    <col min="5123" max="5123" width="11.5703125" style="168" customWidth="1"/>
    <col min="5124" max="5124" width="9.140625" style="168"/>
    <col min="5125" max="5125" width="7.140625" style="168" customWidth="1"/>
    <col min="5126" max="5126" width="13.7109375" style="168" customWidth="1"/>
    <col min="5127" max="5127" width="10" style="168" customWidth="1"/>
    <col min="5128" max="5128" width="13.5703125" style="168" customWidth="1"/>
    <col min="5129" max="5376" width="9.140625" style="168"/>
    <col min="5377" max="5377" width="6.42578125" style="168" customWidth="1"/>
    <col min="5378" max="5378" width="13.7109375" style="168" customWidth="1"/>
    <col min="5379" max="5379" width="11.5703125" style="168" customWidth="1"/>
    <col min="5380" max="5380" width="9.140625" style="168"/>
    <col min="5381" max="5381" width="7.140625" style="168" customWidth="1"/>
    <col min="5382" max="5382" width="13.7109375" style="168" customWidth="1"/>
    <col min="5383" max="5383" width="10" style="168" customWidth="1"/>
    <col min="5384" max="5384" width="13.5703125" style="168" customWidth="1"/>
    <col min="5385" max="5632" width="9.140625" style="168"/>
    <col min="5633" max="5633" width="6.42578125" style="168" customWidth="1"/>
    <col min="5634" max="5634" width="13.7109375" style="168" customWidth="1"/>
    <col min="5635" max="5635" width="11.5703125" style="168" customWidth="1"/>
    <col min="5636" max="5636" width="9.140625" style="168"/>
    <col min="5637" max="5637" width="7.140625" style="168" customWidth="1"/>
    <col min="5638" max="5638" width="13.7109375" style="168" customWidth="1"/>
    <col min="5639" max="5639" width="10" style="168" customWidth="1"/>
    <col min="5640" max="5640" width="13.5703125" style="168" customWidth="1"/>
    <col min="5641" max="5888" width="9.140625" style="168"/>
    <col min="5889" max="5889" width="6.42578125" style="168" customWidth="1"/>
    <col min="5890" max="5890" width="13.7109375" style="168" customWidth="1"/>
    <col min="5891" max="5891" width="11.5703125" style="168" customWidth="1"/>
    <col min="5892" max="5892" width="9.140625" style="168"/>
    <col min="5893" max="5893" width="7.140625" style="168" customWidth="1"/>
    <col min="5894" max="5894" width="13.7109375" style="168" customWidth="1"/>
    <col min="5895" max="5895" width="10" style="168" customWidth="1"/>
    <col min="5896" max="5896" width="13.5703125" style="168" customWidth="1"/>
    <col min="5897" max="6144" width="9.140625" style="168"/>
    <col min="6145" max="6145" width="6.42578125" style="168" customWidth="1"/>
    <col min="6146" max="6146" width="13.7109375" style="168" customWidth="1"/>
    <col min="6147" max="6147" width="11.5703125" style="168" customWidth="1"/>
    <col min="6148" max="6148" width="9.140625" style="168"/>
    <col min="6149" max="6149" width="7.140625" style="168" customWidth="1"/>
    <col min="6150" max="6150" width="13.7109375" style="168" customWidth="1"/>
    <col min="6151" max="6151" width="10" style="168" customWidth="1"/>
    <col min="6152" max="6152" width="13.5703125" style="168" customWidth="1"/>
    <col min="6153" max="6400" width="9.140625" style="168"/>
    <col min="6401" max="6401" width="6.42578125" style="168" customWidth="1"/>
    <col min="6402" max="6402" width="13.7109375" style="168" customWidth="1"/>
    <col min="6403" max="6403" width="11.5703125" style="168" customWidth="1"/>
    <col min="6404" max="6404" width="9.140625" style="168"/>
    <col min="6405" max="6405" width="7.140625" style="168" customWidth="1"/>
    <col min="6406" max="6406" width="13.7109375" style="168" customWidth="1"/>
    <col min="6407" max="6407" width="10" style="168" customWidth="1"/>
    <col min="6408" max="6408" width="13.5703125" style="168" customWidth="1"/>
    <col min="6409" max="6656" width="9.140625" style="168"/>
    <col min="6657" max="6657" width="6.42578125" style="168" customWidth="1"/>
    <col min="6658" max="6658" width="13.7109375" style="168" customWidth="1"/>
    <col min="6659" max="6659" width="11.5703125" style="168" customWidth="1"/>
    <col min="6660" max="6660" width="9.140625" style="168"/>
    <col min="6661" max="6661" width="7.140625" style="168" customWidth="1"/>
    <col min="6662" max="6662" width="13.7109375" style="168" customWidth="1"/>
    <col min="6663" max="6663" width="10" style="168" customWidth="1"/>
    <col min="6664" max="6664" width="13.5703125" style="168" customWidth="1"/>
    <col min="6665" max="6912" width="9.140625" style="168"/>
    <col min="6913" max="6913" width="6.42578125" style="168" customWidth="1"/>
    <col min="6914" max="6914" width="13.7109375" style="168" customWidth="1"/>
    <col min="6915" max="6915" width="11.5703125" style="168" customWidth="1"/>
    <col min="6916" max="6916" width="9.140625" style="168"/>
    <col min="6917" max="6917" width="7.140625" style="168" customWidth="1"/>
    <col min="6918" max="6918" width="13.7109375" style="168" customWidth="1"/>
    <col min="6919" max="6919" width="10" style="168" customWidth="1"/>
    <col min="6920" max="6920" width="13.5703125" style="168" customWidth="1"/>
    <col min="6921" max="7168" width="9.140625" style="168"/>
    <col min="7169" max="7169" width="6.42578125" style="168" customWidth="1"/>
    <col min="7170" max="7170" width="13.7109375" style="168" customWidth="1"/>
    <col min="7171" max="7171" width="11.5703125" style="168" customWidth="1"/>
    <col min="7172" max="7172" width="9.140625" style="168"/>
    <col min="7173" max="7173" width="7.140625" style="168" customWidth="1"/>
    <col min="7174" max="7174" width="13.7109375" style="168" customWidth="1"/>
    <col min="7175" max="7175" width="10" style="168" customWidth="1"/>
    <col min="7176" max="7176" width="13.5703125" style="168" customWidth="1"/>
    <col min="7177" max="7424" width="9.140625" style="168"/>
    <col min="7425" max="7425" width="6.42578125" style="168" customWidth="1"/>
    <col min="7426" max="7426" width="13.7109375" style="168" customWidth="1"/>
    <col min="7427" max="7427" width="11.5703125" style="168" customWidth="1"/>
    <col min="7428" max="7428" width="9.140625" style="168"/>
    <col min="7429" max="7429" width="7.140625" style="168" customWidth="1"/>
    <col min="7430" max="7430" width="13.7109375" style="168" customWidth="1"/>
    <col min="7431" max="7431" width="10" style="168" customWidth="1"/>
    <col min="7432" max="7432" width="13.5703125" style="168" customWidth="1"/>
    <col min="7433" max="7680" width="9.140625" style="168"/>
    <col min="7681" max="7681" width="6.42578125" style="168" customWidth="1"/>
    <col min="7682" max="7682" width="13.7109375" style="168" customWidth="1"/>
    <col min="7683" max="7683" width="11.5703125" style="168" customWidth="1"/>
    <col min="7684" max="7684" width="9.140625" style="168"/>
    <col min="7685" max="7685" width="7.140625" style="168" customWidth="1"/>
    <col min="7686" max="7686" width="13.7109375" style="168" customWidth="1"/>
    <col min="7687" max="7687" width="10" style="168" customWidth="1"/>
    <col min="7688" max="7688" width="13.5703125" style="168" customWidth="1"/>
    <col min="7689" max="7936" width="9.140625" style="168"/>
    <col min="7937" max="7937" width="6.42578125" style="168" customWidth="1"/>
    <col min="7938" max="7938" width="13.7109375" style="168" customWidth="1"/>
    <col min="7939" max="7939" width="11.5703125" style="168" customWidth="1"/>
    <col min="7940" max="7940" width="9.140625" style="168"/>
    <col min="7941" max="7941" width="7.140625" style="168" customWidth="1"/>
    <col min="7942" max="7942" width="13.7109375" style="168" customWidth="1"/>
    <col min="7943" max="7943" width="10" style="168" customWidth="1"/>
    <col min="7944" max="7944" width="13.5703125" style="168" customWidth="1"/>
    <col min="7945" max="8192" width="9.140625" style="168"/>
    <col min="8193" max="8193" width="6.42578125" style="168" customWidth="1"/>
    <col min="8194" max="8194" width="13.7109375" style="168" customWidth="1"/>
    <col min="8195" max="8195" width="11.5703125" style="168" customWidth="1"/>
    <col min="8196" max="8196" width="9.140625" style="168"/>
    <col min="8197" max="8197" width="7.140625" style="168" customWidth="1"/>
    <col min="8198" max="8198" width="13.7109375" style="168" customWidth="1"/>
    <col min="8199" max="8199" width="10" style="168" customWidth="1"/>
    <col min="8200" max="8200" width="13.5703125" style="168" customWidth="1"/>
    <col min="8201" max="8448" width="9.140625" style="168"/>
    <col min="8449" max="8449" width="6.42578125" style="168" customWidth="1"/>
    <col min="8450" max="8450" width="13.7109375" style="168" customWidth="1"/>
    <col min="8451" max="8451" width="11.5703125" style="168" customWidth="1"/>
    <col min="8452" max="8452" width="9.140625" style="168"/>
    <col min="8453" max="8453" width="7.140625" style="168" customWidth="1"/>
    <col min="8454" max="8454" width="13.7109375" style="168" customWidth="1"/>
    <col min="8455" max="8455" width="10" style="168" customWidth="1"/>
    <col min="8456" max="8456" width="13.5703125" style="168" customWidth="1"/>
    <col min="8457" max="8704" width="9.140625" style="168"/>
    <col min="8705" max="8705" width="6.42578125" style="168" customWidth="1"/>
    <col min="8706" max="8706" width="13.7109375" style="168" customWidth="1"/>
    <col min="8707" max="8707" width="11.5703125" style="168" customWidth="1"/>
    <col min="8708" max="8708" width="9.140625" style="168"/>
    <col min="8709" max="8709" width="7.140625" style="168" customWidth="1"/>
    <col min="8710" max="8710" width="13.7109375" style="168" customWidth="1"/>
    <col min="8711" max="8711" width="10" style="168" customWidth="1"/>
    <col min="8712" max="8712" width="13.5703125" style="168" customWidth="1"/>
    <col min="8713" max="8960" width="9.140625" style="168"/>
    <col min="8961" max="8961" width="6.42578125" style="168" customWidth="1"/>
    <col min="8962" max="8962" width="13.7109375" style="168" customWidth="1"/>
    <col min="8963" max="8963" width="11.5703125" style="168" customWidth="1"/>
    <col min="8964" max="8964" width="9.140625" style="168"/>
    <col min="8965" max="8965" width="7.140625" style="168" customWidth="1"/>
    <col min="8966" max="8966" width="13.7109375" style="168" customWidth="1"/>
    <col min="8967" max="8967" width="10" style="168" customWidth="1"/>
    <col min="8968" max="8968" width="13.5703125" style="168" customWidth="1"/>
    <col min="8969" max="9216" width="9.140625" style="168"/>
    <col min="9217" max="9217" width="6.42578125" style="168" customWidth="1"/>
    <col min="9218" max="9218" width="13.7109375" style="168" customWidth="1"/>
    <col min="9219" max="9219" width="11.5703125" style="168" customWidth="1"/>
    <col min="9220" max="9220" width="9.140625" style="168"/>
    <col min="9221" max="9221" width="7.140625" style="168" customWidth="1"/>
    <col min="9222" max="9222" width="13.7109375" style="168" customWidth="1"/>
    <col min="9223" max="9223" width="10" style="168" customWidth="1"/>
    <col min="9224" max="9224" width="13.5703125" style="168" customWidth="1"/>
    <col min="9225" max="9472" width="9.140625" style="168"/>
    <col min="9473" max="9473" width="6.42578125" style="168" customWidth="1"/>
    <col min="9474" max="9474" width="13.7109375" style="168" customWidth="1"/>
    <col min="9475" max="9475" width="11.5703125" style="168" customWidth="1"/>
    <col min="9476" max="9476" width="9.140625" style="168"/>
    <col min="9477" max="9477" width="7.140625" style="168" customWidth="1"/>
    <col min="9478" max="9478" width="13.7109375" style="168" customWidth="1"/>
    <col min="9479" max="9479" width="10" style="168" customWidth="1"/>
    <col min="9480" max="9480" width="13.5703125" style="168" customWidth="1"/>
    <col min="9481" max="9728" width="9.140625" style="168"/>
    <col min="9729" max="9729" width="6.42578125" style="168" customWidth="1"/>
    <col min="9730" max="9730" width="13.7109375" style="168" customWidth="1"/>
    <col min="9731" max="9731" width="11.5703125" style="168" customWidth="1"/>
    <col min="9732" max="9732" width="9.140625" style="168"/>
    <col min="9733" max="9733" width="7.140625" style="168" customWidth="1"/>
    <col min="9734" max="9734" width="13.7109375" style="168" customWidth="1"/>
    <col min="9735" max="9735" width="10" style="168" customWidth="1"/>
    <col min="9736" max="9736" width="13.5703125" style="168" customWidth="1"/>
    <col min="9737" max="9984" width="9.140625" style="168"/>
    <col min="9985" max="9985" width="6.42578125" style="168" customWidth="1"/>
    <col min="9986" max="9986" width="13.7109375" style="168" customWidth="1"/>
    <col min="9987" max="9987" width="11.5703125" style="168" customWidth="1"/>
    <col min="9988" max="9988" width="9.140625" style="168"/>
    <col min="9989" max="9989" width="7.140625" style="168" customWidth="1"/>
    <col min="9990" max="9990" width="13.7109375" style="168" customWidth="1"/>
    <col min="9991" max="9991" width="10" style="168" customWidth="1"/>
    <col min="9992" max="9992" width="13.5703125" style="168" customWidth="1"/>
    <col min="9993" max="10240" width="9.140625" style="168"/>
    <col min="10241" max="10241" width="6.42578125" style="168" customWidth="1"/>
    <col min="10242" max="10242" width="13.7109375" style="168" customWidth="1"/>
    <col min="10243" max="10243" width="11.5703125" style="168" customWidth="1"/>
    <col min="10244" max="10244" width="9.140625" style="168"/>
    <col min="10245" max="10245" width="7.140625" style="168" customWidth="1"/>
    <col min="10246" max="10246" width="13.7109375" style="168" customWidth="1"/>
    <col min="10247" max="10247" width="10" style="168" customWidth="1"/>
    <col min="10248" max="10248" width="13.5703125" style="168" customWidth="1"/>
    <col min="10249" max="10496" width="9.140625" style="168"/>
    <col min="10497" max="10497" width="6.42578125" style="168" customWidth="1"/>
    <col min="10498" max="10498" width="13.7109375" style="168" customWidth="1"/>
    <col min="10499" max="10499" width="11.5703125" style="168" customWidth="1"/>
    <col min="10500" max="10500" width="9.140625" style="168"/>
    <col min="10501" max="10501" width="7.140625" style="168" customWidth="1"/>
    <col min="10502" max="10502" width="13.7109375" style="168" customWidth="1"/>
    <col min="10503" max="10503" width="10" style="168" customWidth="1"/>
    <col min="10504" max="10504" width="13.5703125" style="168" customWidth="1"/>
    <col min="10505" max="10752" width="9.140625" style="168"/>
    <col min="10753" max="10753" width="6.42578125" style="168" customWidth="1"/>
    <col min="10754" max="10754" width="13.7109375" style="168" customWidth="1"/>
    <col min="10755" max="10755" width="11.5703125" style="168" customWidth="1"/>
    <col min="10756" max="10756" width="9.140625" style="168"/>
    <col min="10757" max="10757" width="7.140625" style="168" customWidth="1"/>
    <col min="10758" max="10758" width="13.7109375" style="168" customWidth="1"/>
    <col min="10759" max="10759" width="10" style="168" customWidth="1"/>
    <col min="10760" max="10760" width="13.5703125" style="168" customWidth="1"/>
    <col min="10761" max="11008" width="9.140625" style="168"/>
    <col min="11009" max="11009" width="6.42578125" style="168" customWidth="1"/>
    <col min="11010" max="11010" width="13.7109375" style="168" customWidth="1"/>
    <col min="11011" max="11011" width="11.5703125" style="168" customWidth="1"/>
    <col min="11012" max="11012" width="9.140625" style="168"/>
    <col min="11013" max="11013" width="7.140625" style="168" customWidth="1"/>
    <col min="11014" max="11014" width="13.7109375" style="168" customWidth="1"/>
    <col min="11015" max="11015" width="10" style="168" customWidth="1"/>
    <col min="11016" max="11016" width="13.5703125" style="168" customWidth="1"/>
    <col min="11017" max="11264" width="9.140625" style="168"/>
    <col min="11265" max="11265" width="6.42578125" style="168" customWidth="1"/>
    <col min="11266" max="11266" width="13.7109375" style="168" customWidth="1"/>
    <col min="11267" max="11267" width="11.5703125" style="168" customWidth="1"/>
    <col min="11268" max="11268" width="9.140625" style="168"/>
    <col min="11269" max="11269" width="7.140625" style="168" customWidth="1"/>
    <col min="11270" max="11270" width="13.7109375" style="168" customWidth="1"/>
    <col min="11271" max="11271" width="10" style="168" customWidth="1"/>
    <col min="11272" max="11272" width="13.5703125" style="168" customWidth="1"/>
    <col min="11273" max="11520" width="9.140625" style="168"/>
    <col min="11521" max="11521" width="6.42578125" style="168" customWidth="1"/>
    <col min="11522" max="11522" width="13.7109375" style="168" customWidth="1"/>
    <col min="11523" max="11523" width="11.5703125" style="168" customWidth="1"/>
    <col min="11524" max="11524" width="9.140625" style="168"/>
    <col min="11525" max="11525" width="7.140625" style="168" customWidth="1"/>
    <col min="11526" max="11526" width="13.7109375" style="168" customWidth="1"/>
    <col min="11527" max="11527" width="10" style="168" customWidth="1"/>
    <col min="11528" max="11528" width="13.5703125" style="168" customWidth="1"/>
    <col min="11529" max="11776" width="9.140625" style="168"/>
    <col min="11777" max="11777" width="6.42578125" style="168" customWidth="1"/>
    <col min="11778" max="11778" width="13.7109375" style="168" customWidth="1"/>
    <col min="11779" max="11779" width="11.5703125" style="168" customWidth="1"/>
    <col min="11780" max="11780" width="9.140625" style="168"/>
    <col min="11781" max="11781" width="7.140625" style="168" customWidth="1"/>
    <col min="11782" max="11782" width="13.7109375" style="168" customWidth="1"/>
    <col min="11783" max="11783" width="10" style="168" customWidth="1"/>
    <col min="11784" max="11784" width="13.5703125" style="168" customWidth="1"/>
    <col min="11785" max="12032" width="9.140625" style="168"/>
    <col min="12033" max="12033" width="6.42578125" style="168" customWidth="1"/>
    <col min="12034" max="12034" width="13.7109375" style="168" customWidth="1"/>
    <col min="12035" max="12035" width="11.5703125" style="168" customWidth="1"/>
    <col min="12036" max="12036" width="9.140625" style="168"/>
    <col min="12037" max="12037" width="7.140625" style="168" customWidth="1"/>
    <col min="12038" max="12038" width="13.7109375" style="168" customWidth="1"/>
    <col min="12039" max="12039" width="10" style="168" customWidth="1"/>
    <col min="12040" max="12040" width="13.5703125" style="168" customWidth="1"/>
    <col min="12041" max="12288" width="9.140625" style="168"/>
    <col min="12289" max="12289" width="6.42578125" style="168" customWidth="1"/>
    <col min="12290" max="12290" width="13.7109375" style="168" customWidth="1"/>
    <col min="12291" max="12291" width="11.5703125" style="168" customWidth="1"/>
    <col min="12292" max="12292" width="9.140625" style="168"/>
    <col min="12293" max="12293" width="7.140625" style="168" customWidth="1"/>
    <col min="12294" max="12294" width="13.7109375" style="168" customWidth="1"/>
    <col min="12295" max="12295" width="10" style="168" customWidth="1"/>
    <col min="12296" max="12296" width="13.5703125" style="168" customWidth="1"/>
    <col min="12297" max="12544" width="9.140625" style="168"/>
    <col min="12545" max="12545" width="6.42578125" style="168" customWidth="1"/>
    <col min="12546" max="12546" width="13.7109375" style="168" customWidth="1"/>
    <col min="12547" max="12547" width="11.5703125" style="168" customWidth="1"/>
    <col min="12548" max="12548" width="9.140625" style="168"/>
    <col min="12549" max="12549" width="7.140625" style="168" customWidth="1"/>
    <col min="12550" max="12550" width="13.7109375" style="168" customWidth="1"/>
    <col min="12551" max="12551" width="10" style="168" customWidth="1"/>
    <col min="12552" max="12552" width="13.5703125" style="168" customWidth="1"/>
    <col min="12553" max="12800" width="9.140625" style="168"/>
    <col min="12801" max="12801" width="6.42578125" style="168" customWidth="1"/>
    <col min="12802" max="12802" width="13.7109375" style="168" customWidth="1"/>
    <col min="12803" max="12803" width="11.5703125" style="168" customWidth="1"/>
    <col min="12804" max="12804" width="9.140625" style="168"/>
    <col min="12805" max="12805" width="7.140625" style="168" customWidth="1"/>
    <col min="12806" max="12806" width="13.7109375" style="168" customWidth="1"/>
    <col min="12807" max="12807" width="10" style="168" customWidth="1"/>
    <col min="12808" max="12808" width="13.5703125" style="168" customWidth="1"/>
    <col min="12809" max="13056" width="9.140625" style="168"/>
    <col min="13057" max="13057" width="6.42578125" style="168" customWidth="1"/>
    <col min="13058" max="13058" width="13.7109375" style="168" customWidth="1"/>
    <col min="13059" max="13059" width="11.5703125" style="168" customWidth="1"/>
    <col min="13060" max="13060" width="9.140625" style="168"/>
    <col min="13061" max="13061" width="7.140625" style="168" customWidth="1"/>
    <col min="13062" max="13062" width="13.7109375" style="168" customWidth="1"/>
    <col min="13063" max="13063" width="10" style="168" customWidth="1"/>
    <col min="13064" max="13064" width="13.5703125" style="168" customWidth="1"/>
    <col min="13065" max="13312" width="9.140625" style="168"/>
    <col min="13313" max="13313" width="6.42578125" style="168" customWidth="1"/>
    <col min="13314" max="13314" width="13.7109375" style="168" customWidth="1"/>
    <col min="13315" max="13315" width="11.5703125" style="168" customWidth="1"/>
    <col min="13316" max="13316" width="9.140625" style="168"/>
    <col min="13317" max="13317" width="7.140625" style="168" customWidth="1"/>
    <col min="13318" max="13318" width="13.7109375" style="168" customWidth="1"/>
    <col min="13319" max="13319" width="10" style="168" customWidth="1"/>
    <col min="13320" max="13320" width="13.5703125" style="168" customWidth="1"/>
    <col min="13321" max="13568" width="9.140625" style="168"/>
    <col min="13569" max="13569" width="6.42578125" style="168" customWidth="1"/>
    <col min="13570" max="13570" width="13.7109375" style="168" customWidth="1"/>
    <col min="13571" max="13571" width="11.5703125" style="168" customWidth="1"/>
    <col min="13572" max="13572" width="9.140625" style="168"/>
    <col min="13573" max="13573" width="7.140625" style="168" customWidth="1"/>
    <col min="13574" max="13574" width="13.7109375" style="168" customWidth="1"/>
    <col min="13575" max="13575" width="10" style="168" customWidth="1"/>
    <col min="13576" max="13576" width="13.5703125" style="168" customWidth="1"/>
    <col min="13577" max="13824" width="9.140625" style="168"/>
    <col min="13825" max="13825" width="6.42578125" style="168" customWidth="1"/>
    <col min="13826" max="13826" width="13.7109375" style="168" customWidth="1"/>
    <col min="13827" max="13827" width="11.5703125" style="168" customWidth="1"/>
    <col min="13828" max="13828" width="9.140625" style="168"/>
    <col min="13829" max="13829" width="7.140625" style="168" customWidth="1"/>
    <col min="13830" max="13830" width="13.7109375" style="168" customWidth="1"/>
    <col min="13831" max="13831" width="10" style="168" customWidth="1"/>
    <col min="13832" max="13832" width="13.5703125" style="168" customWidth="1"/>
    <col min="13833" max="14080" width="9.140625" style="168"/>
    <col min="14081" max="14081" width="6.42578125" style="168" customWidth="1"/>
    <col min="14082" max="14082" width="13.7109375" style="168" customWidth="1"/>
    <col min="14083" max="14083" width="11.5703125" style="168" customWidth="1"/>
    <col min="14084" max="14084" width="9.140625" style="168"/>
    <col min="14085" max="14085" width="7.140625" style="168" customWidth="1"/>
    <col min="14086" max="14086" width="13.7109375" style="168" customWidth="1"/>
    <col min="14087" max="14087" width="10" style="168" customWidth="1"/>
    <col min="14088" max="14088" width="13.5703125" style="168" customWidth="1"/>
    <col min="14089" max="14336" width="9.140625" style="168"/>
    <col min="14337" max="14337" width="6.42578125" style="168" customWidth="1"/>
    <col min="14338" max="14338" width="13.7109375" style="168" customWidth="1"/>
    <col min="14339" max="14339" width="11.5703125" style="168" customWidth="1"/>
    <col min="14340" max="14340" width="9.140625" style="168"/>
    <col min="14341" max="14341" width="7.140625" style="168" customWidth="1"/>
    <col min="14342" max="14342" width="13.7109375" style="168" customWidth="1"/>
    <col min="14343" max="14343" width="10" style="168" customWidth="1"/>
    <col min="14344" max="14344" width="13.5703125" style="168" customWidth="1"/>
    <col min="14345" max="14592" width="9.140625" style="168"/>
    <col min="14593" max="14593" width="6.42578125" style="168" customWidth="1"/>
    <col min="14594" max="14594" width="13.7109375" style="168" customWidth="1"/>
    <col min="14595" max="14595" width="11.5703125" style="168" customWidth="1"/>
    <col min="14596" max="14596" width="9.140625" style="168"/>
    <col min="14597" max="14597" width="7.140625" style="168" customWidth="1"/>
    <col min="14598" max="14598" width="13.7109375" style="168" customWidth="1"/>
    <col min="14599" max="14599" width="10" style="168" customWidth="1"/>
    <col min="14600" max="14600" width="13.5703125" style="168" customWidth="1"/>
    <col min="14601" max="14848" width="9.140625" style="168"/>
    <col min="14849" max="14849" width="6.42578125" style="168" customWidth="1"/>
    <col min="14850" max="14850" width="13.7109375" style="168" customWidth="1"/>
    <col min="14851" max="14851" width="11.5703125" style="168" customWidth="1"/>
    <col min="14852" max="14852" width="9.140625" style="168"/>
    <col min="14853" max="14853" width="7.140625" style="168" customWidth="1"/>
    <col min="14854" max="14854" width="13.7109375" style="168" customWidth="1"/>
    <col min="14855" max="14855" width="10" style="168" customWidth="1"/>
    <col min="14856" max="14856" width="13.5703125" style="168" customWidth="1"/>
    <col min="14857" max="15104" width="9.140625" style="168"/>
    <col min="15105" max="15105" width="6.42578125" style="168" customWidth="1"/>
    <col min="15106" max="15106" width="13.7109375" style="168" customWidth="1"/>
    <col min="15107" max="15107" width="11.5703125" style="168" customWidth="1"/>
    <col min="15108" max="15108" width="9.140625" style="168"/>
    <col min="15109" max="15109" width="7.140625" style="168" customWidth="1"/>
    <col min="15110" max="15110" width="13.7109375" style="168" customWidth="1"/>
    <col min="15111" max="15111" width="10" style="168" customWidth="1"/>
    <col min="15112" max="15112" width="13.5703125" style="168" customWidth="1"/>
    <col min="15113" max="15360" width="9.140625" style="168"/>
    <col min="15361" max="15361" width="6.42578125" style="168" customWidth="1"/>
    <col min="15362" max="15362" width="13.7109375" style="168" customWidth="1"/>
    <col min="15363" max="15363" width="11.5703125" style="168" customWidth="1"/>
    <col min="15364" max="15364" width="9.140625" style="168"/>
    <col min="15365" max="15365" width="7.140625" style="168" customWidth="1"/>
    <col min="15366" max="15366" width="13.7109375" style="168" customWidth="1"/>
    <col min="15367" max="15367" width="10" style="168" customWidth="1"/>
    <col min="15368" max="15368" width="13.5703125" style="168" customWidth="1"/>
    <col min="15369" max="15616" width="9.140625" style="168"/>
    <col min="15617" max="15617" width="6.42578125" style="168" customWidth="1"/>
    <col min="15618" max="15618" width="13.7109375" style="168" customWidth="1"/>
    <col min="15619" max="15619" width="11.5703125" style="168" customWidth="1"/>
    <col min="15620" max="15620" width="9.140625" style="168"/>
    <col min="15621" max="15621" width="7.140625" style="168" customWidth="1"/>
    <col min="15622" max="15622" width="13.7109375" style="168" customWidth="1"/>
    <col min="15623" max="15623" width="10" style="168" customWidth="1"/>
    <col min="15624" max="15624" width="13.5703125" style="168" customWidth="1"/>
    <col min="15625" max="15872" width="9.140625" style="168"/>
    <col min="15873" max="15873" width="6.42578125" style="168" customWidth="1"/>
    <col min="15874" max="15874" width="13.7109375" style="168" customWidth="1"/>
    <col min="15875" max="15875" width="11.5703125" style="168" customWidth="1"/>
    <col min="15876" max="15876" width="9.140625" style="168"/>
    <col min="15877" max="15877" width="7.140625" style="168" customWidth="1"/>
    <col min="15878" max="15878" width="13.7109375" style="168" customWidth="1"/>
    <col min="15879" max="15879" width="10" style="168" customWidth="1"/>
    <col min="15880" max="15880" width="13.5703125" style="168" customWidth="1"/>
    <col min="15881" max="16128" width="9.140625" style="168"/>
    <col min="16129" max="16129" width="6.42578125" style="168" customWidth="1"/>
    <col min="16130" max="16130" width="13.7109375" style="168" customWidth="1"/>
    <col min="16131" max="16131" width="11.5703125" style="168" customWidth="1"/>
    <col min="16132" max="16132" width="9.140625" style="168"/>
    <col min="16133" max="16133" width="7.140625" style="168" customWidth="1"/>
    <col min="16134" max="16134" width="13.7109375" style="168" customWidth="1"/>
    <col min="16135" max="16135" width="10" style="168" customWidth="1"/>
    <col min="16136" max="16136" width="13.5703125" style="168" customWidth="1"/>
    <col min="16137" max="16384" width="9.140625" style="168"/>
  </cols>
  <sheetData>
    <row r="2" spans="1:8">
      <c r="A2" s="448" t="s">
        <v>322</v>
      </c>
      <c r="B2" s="448"/>
      <c r="C2" s="448"/>
      <c r="D2" s="448"/>
      <c r="E2" s="448"/>
      <c r="F2" s="448"/>
      <c r="G2" s="448"/>
      <c r="H2" s="448"/>
    </row>
    <row r="3" spans="1:8">
      <c r="A3" s="449" t="s">
        <v>266</v>
      </c>
      <c r="B3" s="449"/>
      <c r="C3" s="449"/>
      <c r="D3" s="449"/>
      <c r="E3" s="449"/>
      <c r="F3" s="449"/>
      <c r="G3" s="449"/>
      <c r="H3" s="449"/>
    </row>
    <row r="6" spans="1:8">
      <c r="A6" s="450" t="s">
        <v>323</v>
      </c>
      <c r="B6" s="450"/>
      <c r="C6" s="450"/>
      <c r="D6" s="450"/>
      <c r="E6" s="450"/>
      <c r="F6" s="450"/>
      <c r="G6" s="450"/>
      <c r="H6" s="450"/>
    </row>
    <row r="9" spans="1:8" ht="15.75">
      <c r="A9" s="451" t="s">
        <v>420</v>
      </c>
      <c r="B9" s="451"/>
      <c r="C9" s="451"/>
      <c r="D9" s="451"/>
      <c r="E9" s="451"/>
      <c r="F9" s="451"/>
      <c r="G9" s="451"/>
      <c r="H9" s="451"/>
    </row>
    <row r="10" spans="1:8">
      <c r="D10" s="288"/>
    </row>
    <row r="11" spans="1:8">
      <c r="C11" s="450" t="s">
        <v>472</v>
      </c>
      <c r="D11" s="450"/>
      <c r="E11" s="450"/>
      <c r="F11" s="450"/>
    </row>
    <row r="12" spans="1:8">
      <c r="B12" s="447"/>
      <c r="C12" s="447"/>
      <c r="D12" s="447"/>
      <c r="E12" s="447"/>
      <c r="F12" s="447"/>
      <c r="G12" s="447"/>
    </row>
    <row r="14" spans="1:8" ht="15" customHeight="1">
      <c r="A14" s="453" t="s">
        <v>325</v>
      </c>
      <c r="B14" s="453"/>
      <c r="C14" s="289">
        <v>44834</v>
      </c>
      <c r="D14" s="290"/>
      <c r="E14" s="290"/>
      <c r="F14" s="290"/>
      <c r="G14" s="290"/>
      <c r="H14" s="290"/>
    </row>
    <row r="15" spans="1:8">
      <c r="A15" s="454" t="s">
        <v>421</v>
      </c>
      <c r="B15" s="454"/>
      <c r="C15" s="454"/>
      <c r="D15" s="454"/>
      <c r="E15" s="454"/>
      <c r="F15" s="454"/>
      <c r="G15" s="454"/>
      <c r="H15" s="454"/>
    </row>
    <row r="16" spans="1:8" ht="28.5">
      <c r="A16" s="298" t="s">
        <v>327</v>
      </c>
      <c r="B16" s="298" t="s">
        <v>328</v>
      </c>
      <c r="C16" s="455" t="s">
        <v>329</v>
      </c>
      <c r="D16" s="456"/>
      <c r="E16" s="457"/>
      <c r="F16" s="298" t="s">
        <v>330</v>
      </c>
      <c r="G16" s="299" t="s">
        <v>331</v>
      </c>
      <c r="H16" s="299" t="s">
        <v>332</v>
      </c>
    </row>
    <row r="17" spans="1:8">
      <c r="A17" s="291">
        <v>1</v>
      </c>
      <c r="B17" s="292" t="s">
        <v>243</v>
      </c>
      <c r="C17" s="458" t="s">
        <v>333</v>
      </c>
      <c r="D17" s="458"/>
      <c r="E17" s="458"/>
      <c r="F17" s="214" t="s">
        <v>20</v>
      </c>
      <c r="G17" s="293" t="s">
        <v>20</v>
      </c>
      <c r="H17" s="294">
        <v>35494.43</v>
      </c>
    </row>
    <row r="18" spans="1:8">
      <c r="A18" s="291">
        <v>2</v>
      </c>
      <c r="B18" s="292" t="s">
        <v>243</v>
      </c>
      <c r="C18" s="458" t="s">
        <v>422</v>
      </c>
      <c r="D18" s="458"/>
      <c r="E18" s="458"/>
      <c r="F18" s="214" t="s">
        <v>20</v>
      </c>
      <c r="G18" s="293" t="s">
        <v>20</v>
      </c>
      <c r="H18" s="294">
        <v>29307.97</v>
      </c>
    </row>
    <row r="19" spans="1:8">
      <c r="A19" s="291">
        <v>3</v>
      </c>
      <c r="B19" s="292" t="s">
        <v>243</v>
      </c>
      <c r="C19" s="458" t="s">
        <v>423</v>
      </c>
      <c r="D19" s="458"/>
      <c r="E19" s="458"/>
      <c r="F19" s="214" t="s">
        <v>20</v>
      </c>
      <c r="G19" s="293" t="s">
        <v>20</v>
      </c>
      <c r="H19" s="294">
        <v>418.89</v>
      </c>
    </row>
    <row r="20" spans="1:8">
      <c r="A20" s="291"/>
      <c r="B20" s="292"/>
      <c r="C20" s="452" t="s">
        <v>335</v>
      </c>
      <c r="D20" s="452"/>
      <c r="E20" s="452"/>
      <c r="F20" s="295" t="s">
        <v>20</v>
      </c>
      <c r="G20" s="296" t="s">
        <v>20</v>
      </c>
      <c r="H20" s="297">
        <f>0+H17+H18</f>
        <v>64802.400000000001</v>
      </c>
    </row>
    <row r="21" spans="1:8">
      <c r="A21" s="291">
        <v>4</v>
      </c>
      <c r="B21" s="292" t="s">
        <v>229</v>
      </c>
      <c r="C21" s="458" t="s">
        <v>333</v>
      </c>
      <c r="D21" s="458"/>
      <c r="E21" s="458"/>
      <c r="F21" s="214" t="s">
        <v>20</v>
      </c>
      <c r="G21" s="293" t="s">
        <v>20</v>
      </c>
      <c r="H21" s="294">
        <v>64479.99</v>
      </c>
    </row>
    <row r="22" spans="1:8">
      <c r="A22" s="291">
        <v>5</v>
      </c>
      <c r="B22" s="292" t="s">
        <v>229</v>
      </c>
      <c r="C22" s="458" t="s">
        <v>424</v>
      </c>
      <c r="D22" s="458"/>
      <c r="E22" s="458"/>
      <c r="F22" s="214" t="s">
        <v>20</v>
      </c>
      <c r="G22" s="293" t="s">
        <v>20</v>
      </c>
      <c r="H22" s="294">
        <v>19063.71</v>
      </c>
    </row>
    <row r="23" spans="1:8">
      <c r="A23" s="291">
        <v>6</v>
      </c>
      <c r="B23" s="292" t="s">
        <v>229</v>
      </c>
      <c r="C23" s="458" t="s">
        <v>422</v>
      </c>
      <c r="D23" s="458"/>
      <c r="E23" s="458"/>
      <c r="F23" s="214" t="s">
        <v>20</v>
      </c>
      <c r="G23" s="293" t="s">
        <v>20</v>
      </c>
      <c r="H23" s="294">
        <v>92850.29</v>
      </c>
    </row>
    <row r="24" spans="1:8">
      <c r="A24" s="291">
        <v>7</v>
      </c>
      <c r="B24" s="292" t="s">
        <v>229</v>
      </c>
      <c r="C24" s="458" t="s">
        <v>423</v>
      </c>
      <c r="D24" s="458"/>
      <c r="E24" s="458"/>
      <c r="F24" s="214" t="s">
        <v>20</v>
      </c>
      <c r="G24" s="293" t="s">
        <v>20</v>
      </c>
      <c r="H24" s="294">
        <v>1439.86</v>
      </c>
    </row>
    <row r="25" spans="1:8">
      <c r="A25" s="291"/>
      <c r="B25" s="292"/>
      <c r="C25" s="452" t="s">
        <v>335</v>
      </c>
      <c r="D25" s="452"/>
      <c r="E25" s="452"/>
      <c r="F25" s="295" t="s">
        <v>20</v>
      </c>
      <c r="G25" s="296" t="s">
        <v>20</v>
      </c>
      <c r="H25" s="297">
        <f>0+H21+H22+H23</f>
        <v>176393.99</v>
      </c>
    </row>
    <row r="26" spans="1:8">
      <c r="C26" s="460"/>
      <c r="D26" s="460"/>
      <c r="E26" s="460"/>
    </row>
    <row r="28" spans="1:8">
      <c r="A28" s="453" t="s">
        <v>222</v>
      </c>
      <c r="B28" s="453"/>
      <c r="C28" s="453"/>
      <c r="D28" s="453"/>
      <c r="E28" s="461" t="s">
        <v>223</v>
      </c>
      <c r="F28" s="461"/>
      <c r="G28" s="461"/>
      <c r="H28" s="461"/>
    </row>
    <row r="29" spans="1:8">
      <c r="E29" s="459" t="s">
        <v>339</v>
      </c>
      <c r="F29" s="459"/>
      <c r="G29" s="459"/>
      <c r="H29" s="459"/>
    </row>
    <row r="32" spans="1:8" ht="29.25" customHeight="1">
      <c r="A32" s="453" t="s">
        <v>227</v>
      </c>
      <c r="B32" s="453"/>
      <c r="C32" s="453"/>
      <c r="D32" s="453"/>
      <c r="E32" s="461" t="s">
        <v>228</v>
      </c>
      <c r="F32" s="461"/>
      <c r="G32" s="461"/>
      <c r="H32" s="461"/>
    </row>
    <row r="33" spans="5:8">
      <c r="E33" s="459" t="s">
        <v>339</v>
      </c>
      <c r="F33" s="459"/>
      <c r="G33" s="459"/>
      <c r="H33" s="459"/>
    </row>
  </sheetData>
  <mergeCells count="25">
    <mergeCell ref="E33:H33"/>
    <mergeCell ref="C26:E26"/>
    <mergeCell ref="A28:D28"/>
    <mergeCell ref="E28:H28"/>
    <mergeCell ref="E29:H29"/>
    <mergeCell ref="A32:D32"/>
    <mergeCell ref="E32:H32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19685039370078741" right="3.937007874015748E-2" top="3.937007874015748E-2" bottom="3.937007874015748E-2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B12" sqref="B12:G12"/>
    </sheetView>
  </sheetViews>
  <sheetFormatPr defaultRowHeight="15"/>
  <cols>
    <col min="1" max="1" width="6.42578125" style="208" customWidth="1"/>
    <col min="2" max="2" width="13.7109375" style="208" customWidth="1"/>
    <col min="3" max="3" width="11.5703125" style="208" customWidth="1"/>
    <col min="4" max="4" width="9.140625" style="208"/>
    <col min="5" max="5" width="7.140625" style="208" customWidth="1"/>
    <col min="6" max="6" width="13.7109375" style="208" customWidth="1"/>
    <col min="7" max="7" width="10" style="208" customWidth="1"/>
    <col min="8" max="8" width="13.5703125" style="208" customWidth="1"/>
    <col min="9" max="9" width="9.140625" style="20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8">
      <c r="A2" s="473" t="s">
        <v>322</v>
      </c>
      <c r="B2" s="473"/>
      <c r="C2" s="473"/>
      <c r="D2" s="473"/>
      <c r="E2" s="473"/>
      <c r="F2" s="473"/>
      <c r="G2" s="473"/>
      <c r="H2" s="473"/>
    </row>
    <row r="3" spans="1:8">
      <c r="A3" s="474" t="s">
        <v>266</v>
      </c>
      <c r="B3" s="474"/>
      <c r="C3" s="474"/>
      <c r="D3" s="474"/>
      <c r="E3" s="474"/>
      <c r="F3" s="474"/>
      <c r="G3" s="474"/>
      <c r="H3" s="474"/>
    </row>
    <row r="6" spans="1:8">
      <c r="A6" s="475" t="s">
        <v>323</v>
      </c>
      <c r="B6" s="475"/>
      <c r="C6" s="475"/>
      <c r="D6" s="475"/>
      <c r="E6" s="475"/>
      <c r="F6" s="475"/>
      <c r="G6" s="475"/>
      <c r="H6" s="475"/>
    </row>
    <row r="9" spans="1:8" ht="15.75">
      <c r="A9" s="476" t="s">
        <v>324</v>
      </c>
      <c r="B9" s="476"/>
      <c r="C9" s="476"/>
      <c r="D9" s="476"/>
      <c r="E9" s="476"/>
      <c r="F9" s="476"/>
      <c r="G9" s="476"/>
      <c r="H9" s="476"/>
    </row>
    <row r="10" spans="1:8">
      <c r="D10" s="209"/>
    </row>
    <row r="11" spans="1:8">
      <c r="C11" s="475" t="s">
        <v>474</v>
      </c>
      <c r="D11" s="475"/>
      <c r="E11" s="475"/>
      <c r="F11" s="475"/>
    </row>
    <row r="12" spans="1:8">
      <c r="B12" s="472"/>
      <c r="C12" s="472"/>
      <c r="D12" s="472"/>
      <c r="E12" s="472"/>
      <c r="F12" s="472"/>
      <c r="G12" s="472"/>
    </row>
    <row r="14" spans="1:8" ht="15" customHeight="1">
      <c r="A14" s="465" t="s">
        <v>325</v>
      </c>
      <c r="B14" s="465"/>
      <c r="C14" s="210">
        <v>44834</v>
      </c>
      <c r="D14" s="211"/>
      <c r="E14" s="211"/>
      <c r="F14" s="211"/>
      <c r="G14" s="211"/>
      <c r="H14" s="211"/>
    </row>
    <row r="15" spans="1:8">
      <c r="A15" s="468" t="s">
        <v>326</v>
      </c>
      <c r="B15" s="468"/>
      <c r="C15" s="468"/>
      <c r="D15" s="468"/>
      <c r="E15" s="468"/>
      <c r="F15" s="468"/>
      <c r="G15" s="468"/>
      <c r="H15" s="468"/>
    </row>
    <row r="16" spans="1:8" ht="28.5">
      <c r="A16" s="220" t="s">
        <v>327</v>
      </c>
      <c r="B16" s="220" t="s">
        <v>328</v>
      </c>
      <c r="C16" s="469" t="s">
        <v>329</v>
      </c>
      <c r="D16" s="470"/>
      <c r="E16" s="471"/>
      <c r="F16" s="220" t="s">
        <v>330</v>
      </c>
      <c r="G16" s="221" t="s">
        <v>331</v>
      </c>
      <c r="H16" s="221" t="s">
        <v>332</v>
      </c>
    </row>
    <row r="17" spans="1:8">
      <c r="A17" s="212">
        <v>1</v>
      </c>
      <c r="B17" s="213" t="s">
        <v>243</v>
      </c>
      <c r="C17" s="467" t="s">
        <v>333</v>
      </c>
      <c r="D17" s="467"/>
      <c r="E17" s="467"/>
      <c r="F17" s="214" t="s">
        <v>20</v>
      </c>
      <c r="G17" s="215" t="s">
        <v>20</v>
      </c>
      <c r="H17" s="216">
        <v>283201.45</v>
      </c>
    </row>
    <row r="18" spans="1:8">
      <c r="A18" s="212"/>
      <c r="B18" s="213"/>
      <c r="C18" s="463" t="s">
        <v>335</v>
      </c>
      <c r="D18" s="463"/>
      <c r="E18" s="463"/>
      <c r="F18" s="217" t="s">
        <v>20</v>
      </c>
      <c r="G18" s="218" t="s">
        <v>20</v>
      </c>
      <c r="H18" s="219">
        <f>0+H17</f>
        <v>283201.45</v>
      </c>
    </row>
    <row r="19" spans="1:8">
      <c r="A19" s="212">
        <v>2</v>
      </c>
      <c r="B19" s="213" t="s">
        <v>229</v>
      </c>
      <c r="C19" s="467" t="s">
        <v>337</v>
      </c>
      <c r="D19" s="467"/>
      <c r="E19" s="467"/>
      <c r="F19" s="214" t="s">
        <v>20</v>
      </c>
      <c r="G19" s="215" t="s">
        <v>20</v>
      </c>
      <c r="H19" s="216">
        <v>6410.88</v>
      </c>
    </row>
    <row r="20" spans="1:8">
      <c r="A20" s="212">
        <v>3</v>
      </c>
      <c r="B20" s="213" t="s">
        <v>229</v>
      </c>
      <c r="C20" s="467" t="s">
        <v>338</v>
      </c>
      <c r="D20" s="467"/>
      <c r="E20" s="467"/>
      <c r="F20" s="214" t="s">
        <v>20</v>
      </c>
      <c r="G20" s="215" t="s">
        <v>20</v>
      </c>
      <c r="H20" s="216">
        <v>13753.08</v>
      </c>
    </row>
    <row r="21" spans="1:8">
      <c r="A21" s="212">
        <v>4</v>
      </c>
      <c r="B21" s="213" t="s">
        <v>229</v>
      </c>
      <c r="C21" s="467" t="s">
        <v>333</v>
      </c>
      <c r="D21" s="467"/>
      <c r="E21" s="467"/>
      <c r="F21" s="214" t="s">
        <v>20</v>
      </c>
      <c r="G21" s="215" t="s">
        <v>20</v>
      </c>
      <c r="H21" s="216">
        <v>674248.81</v>
      </c>
    </row>
    <row r="22" spans="1:8">
      <c r="A22" s="212"/>
      <c r="B22" s="213"/>
      <c r="C22" s="463" t="s">
        <v>335</v>
      </c>
      <c r="D22" s="463"/>
      <c r="E22" s="463"/>
      <c r="F22" s="217" t="s">
        <v>20</v>
      </c>
      <c r="G22" s="218" t="s">
        <v>20</v>
      </c>
      <c r="H22" s="219">
        <f>0+H19+H20+H21</f>
        <v>694412.77</v>
      </c>
    </row>
    <row r="23" spans="1:8">
      <c r="A23" s="212">
        <v>5</v>
      </c>
      <c r="B23" s="213" t="s">
        <v>245</v>
      </c>
      <c r="C23" s="467" t="s">
        <v>333</v>
      </c>
      <c r="D23" s="467"/>
      <c r="E23" s="467"/>
      <c r="F23" s="214" t="s">
        <v>20</v>
      </c>
      <c r="G23" s="215" t="s">
        <v>20</v>
      </c>
      <c r="H23" s="216">
        <v>24200</v>
      </c>
    </row>
    <row r="24" spans="1:8">
      <c r="A24" s="212"/>
      <c r="B24" s="213"/>
      <c r="C24" s="463" t="s">
        <v>335</v>
      </c>
      <c r="D24" s="463"/>
      <c r="E24" s="463"/>
      <c r="F24" s="217" t="s">
        <v>20</v>
      </c>
      <c r="G24" s="218" t="s">
        <v>20</v>
      </c>
      <c r="H24" s="219">
        <f>0+H23</f>
        <v>24200</v>
      </c>
    </row>
    <row r="25" spans="1:8">
      <c r="A25" s="212">
        <v>6</v>
      </c>
      <c r="B25" s="213" t="s">
        <v>247</v>
      </c>
      <c r="C25" s="467" t="s">
        <v>333</v>
      </c>
      <c r="D25" s="467"/>
      <c r="E25" s="467"/>
      <c r="F25" s="214" t="s">
        <v>20</v>
      </c>
      <c r="G25" s="215" t="s">
        <v>20</v>
      </c>
      <c r="H25" s="216">
        <v>1736</v>
      </c>
    </row>
    <row r="26" spans="1:8">
      <c r="A26" s="212"/>
      <c r="B26" s="213"/>
      <c r="C26" s="463" t="s">
        <v>335</v>
      </c>
      <c r="D26" s="463"/>
      <c r="E26" s="463"/>
      <c r="F26" s="217" t="s">
        <v>20</v>
      </c>
      <c r="G26" s="218" t="s">
        <v>20</v>
      </c>
      <c r="H26" s="219">
        <f>0+H25</f>
        <v>1736</v>
      </c>
    </row>
    <row r="27" spans="1:8">
      <c r="C27" s="464"/>
      <c r="D27" s="464"/>
      <c r="E27" s="464"/>
    </row>
    <row r="29" spans="1:8">
      <c r="A29" s="465" t="s">
        <v>222</v>
      </c>
      <c r="B29" s="465"/>
      <c r="C29" s="465"/>
      <c r="D29" s="465"/>
      <c r="E29" s="466" t="s">
        <v>223</v>
      </c>
      <c r="F29" s="466"/>
      <c r="G29" s="466"/>
      <c r="H29" s="466"/>
    </row>
    <row r="30" spans="1:8">
      <c r="E30" s="462" t="s">
        <v>339</v>
      </c>
      <c r="F30" s="462"/>
      <c r="G30" s="462"/>
      <c r="H30" s="462"/>
    </row>
    <row r="33" spans="1:8" ht="30.75" customHeight="1">
      <c r="A33" s="465" t="s">
        <v>227</v>
      </c>
      <c r="B33" s="465"/>
      <c r="C33" s="465"/>
      <c r="D33" s="465"/>
      <c r="E33" s="466" t="s">
        <v>228</v>
      </c>
      <c r="F33" s="466"/>
      <c r="G33" s="466"/>
      <c r="H33" s="466"/>
    </row>
    <row r="34" spans="1:8">
      <c r="E34" s="462" t="s">
        <v>339</v>
      </c>
      <c r="F34" s="462"/>
      <c r="G34" s="462"/>
      <c r="H34" s="462"/>
    </row>
  </sheetData>
  <mergeCells count="26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4:H34"/>
    <mergeCell ref="C26:E26"/>
    <mergeCell ref="C27:E27"/>
    <mergeCell ref="A29:D29"/>
    <mergeCell ref="E29:H29"/>
    <mergeCell ref="E30:H30"/>
    <mergeCell ref="A33:D33"/>
    <mergeCell ref="E33:H3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workbookViewId="0">
      <selection activeCell="B12" sqref="B12:G12"/>
    </sheetView>
  </sheetViews>
  <sheetFormatPr defaultRowHeight="15"/>
  <cols>
    <col min="1" max="1" width="6.42578125" style="208" customWidth="1"/>
    <col min="2" max="2" width="13.7109375" style="208" customWidth="1"/>
    <col min="3" max="3" width="11.5703125" style="208" customWidth="1"/>
    <col min="4" max="4" width="9.140625" style="208"/>
    <col min="5" max="5" width="7.140625" style="208" customWidth="1"/>
    <col min="6" max="6" width="13.7109375" style="208" customWidth="1"/>
    <col min="7" max="7" width="10" style="208" customWidth="1"/>
    <col min="8" max="8" width="13.5703125" style="208" customWidth="1"/>
    <col min="9" max="9" width="9.140625" style="20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8">
      <c r="A2" s="473" t="s">
        <v>322</v>
      </c>
      <c r="B2" s="473"/>
      <c r="C2" s="473"/>
      <c r="D2" s="473"/>
      <c r="E2" s="473"/>
      <c r="F2" s="473"/>
      <c r="G2" s="473"/>
      <c r="H2" s="473"/>
    </row>
    <row r="3" spans="1:8">
      <c r="A3" s="474" t="s">
        <v>266</v>
      </c>
      <c r="B3" s="474"/>
      <c r="C3" s="474"/>
      <c r="D3" s="474"/>
      <c r="E3" s="474"/>
      <c r="F3" s="474"/>
      <c r="G3" s="474"/>
      <c r="H3" s="474"/>
    </row>
    <row r="6" spans="1:8">
      <c r="A6" s="475" t="s">
        <v>323</v>
      </c>
      <c r="B6" s="475"/>
      <c r="C6" s="475"/>
      <c r="D6" s="475"/>
      <c r="E6" s="475"/>
      <c r="F6" s="475"/>
      <c r="G6" s="475"/>
      <c r="H6" s="475"/>
    </row>
    <row r="9" spans="1:8" ht="15.75">
      <c r="A9" s="476" t="s">
        <v>324</v>
      </c>
      <c r="B9" s="476"/>
      <c r="C9" s="476"/>
      <c r="D9" s="476"/>
      <c r="E9" s="476"/>
      <c r="F9" s="476"/>
      <c r="G9" s="476"/>
      <c r="H9" s="476"/>
    </row>
    <row r="10" spans="1:8">
      <c r="D10" s="209"/>
    </row>
    <row r="11" spans="1:8">
      <c r="C11" s="475" t="s">
        <v>474</v>
      </c>
      <c r="D11" s="475"/>
      <c r="E11" s="475"/>
      <c r="F11" s="475"/>
    </row>
    <row r="12" spans="1:8">
      <c r="B12" s="472"/>
      <c r="C12" s="472"/>
      <c r="D12" s="472"/>
      <c r="E12" s="472"/>
      <c r="F12" s="472"/>
      <c r="G12" s="472"/>
    </row>
    <row r="14" spans="1:8">
      <c r="A14" s="465" t="s">
        <v>325</v>
      </c>
      <c r="B14" s="465"/>
      <c r="C14" s="210">
        <v>44834</v>
      </c>
      <c r="D14" s="211"/>
      <c r="E14" s="211"/>
      <c r="F14" s="211"/>
      <c r="G14" s="211"/>
      <c r="H14" s="211"/>
    </row>
    <row r="15" spans="1:8">
      <c r="A15" s="468" t="s">
        <v>326</v>
      </c>
      <c r="B15" s="468"/>
      <c r="C15" s="468"/>
      <c r="D15" s="468"/>
      <c r="E15" s="468"/>
      <c r="F15" s="468"/>
      <c r="G15" s="468"/>
      <c r="H15" s="468"/>
    </row>
    <row r="16" spans="1:8" ht="28.5">
      <c r="A16" s="220" t="s">
        <v>327</v>
      </c>
      <c r="B16" s="220" t="s">
        <v>328</v>
      </c>
      <c r="C16" s="469" t="s">
        <v>329</v>
      </c>
      <c r="D16" s="470"/>
      <c r="E16" s="471"/>
      <c r="F16" s="220" t="s">
        <v>330</v>
      </c>
      <c r="G16" s="221" t="s">
        <v>331</v>
      </c>
      <c r="H16" s="221" t="s">
        <v>332</v>
      </c>
    </row>
    <row r="17" spans="1:8">
      <c r="A17" s="212">
        <v>1</v>
      </c>
      <c r="B17" s="213" t="s">
        <v>243</v>
      </c>
      <c r="C17" s="467" t="s">
        <v>333</v>
      </c>
      <c r="D17" s="467"/>
      <c r="E17" s="467"/>
      <c r="F17" s="214" t="s">
        <v>334</v>
      </c>
      <c r="G17" s="215">
        <v>1</v>
      </c>
      <c r="H17" s="216">
        <v>283201.45</v>
      </c>
    </row>
    <row r="18" spans="1:8">
      <c r="A18" s="212"/>
      <c r="B18" s="213"/>
      <c r="C18" s="463" t="s">
        <v>335</v>
      </c>
      <c r="D18" s="463"/>
      <c r="E18" s="463"/>
      <c r="F18" s="217" t="s">
        <v>334</v>
      </c>
      <c r="G18" s="218">
        <v>1</v>
      </c>
      <c r="H18" s="219">
        <f>0+H17</f>
        <v>283201.45</v>
      </c>
    </row>
    <row r="19" spans="1:8">
      <c r="A19" s="212">
        <v>2</v>
      </c>
      <c r="B19" s="213" t="s">
        <v>229</v>
      </c>
      <c r="C19" s="467" t="s">
        <v>333</v>
      </c>
      <c r="D19" s="467"/>
      <c r="E19" s="467"/>
      <c r="F19" s="214" t="s">
        <v>336</v>
      </c>
      <c r="G19" s="215">
        <v>9</v>
      </c>
      <c r="H19" s="216">
        <v>20700</v>
      </c>
    </row>
    <row r="20" spans="1:8">
      <c r="A20" s="212"/>
      <c r="B20" s="213"/>
      <c r="C20" s="463" t="s">
        <v>335</v>
      </c>
      <c r="D20" s="463"/>
      <c r="E20" s="463"/>
      <c r="F20" s="217" t="s">
        <v>336</v>
      </c>
      <c r="G20" s="218">
        <v>9</v>
      </c>
      <c r="H20" s="219">
        <f>0+H19</f>
        <v>20700</v>
      </c>
    </row>
    <row r="21" spans="1:8">
      <c r="A21" s="212">
        <v>3</v>
      </c>
      <c r="B21" s="213" t="s">
        <v>229</v>
      </c>
      <c r="C21" s="467" t="s">
        <v>337</v>
      </c>
      <c r="D21" s="467"/>
      <c r="E21" s="467"/>
      <c r="F21" s="214" t="s">
        <v>334</v>
      </c>
      <c r="G21" s="215">
        <v>1</v>
      </c>
      <c r="H21" s="216">
        <v>6410.88</v>
      </c>
    </row>
    <row r="22" spans="1:8">
      <c r="A22" s="212">
        <v>4</v>
      </c>
      <c r="B22" s="213" t="s">
        <v>229</v>
      </c>
      <c r="C22" s="467" t="s">
        <v>338</v>
      </c>
      <c r="D22" s="467"/>
      <c r="E22" s="467"/>
      <c r="F22" s="214" t="s">
        <v>334</v>
      </c>
      <c r="G22" s="215">
        <v>1</v>
      </c>
      <c r="H22" s="216">
        <v>13753.08</v>
      </c>
    </row>
    <row r="23" spans="1:8">
      <c r="A23" s="212">
        <v>5</v>
      </c>
      <c r="B23" s="213" t="s">
        <v>229</v>
      </c>
      <c r="C23" s="467" t="s">
        <v>333</v>
      </c>
      <c r="D23" s="467"/>
      <c r="E23" s="467"/>
      <c r="F23" s="214" t="s">
        <v>334</v>
      </c>
      <c r="G23" s="215">
        <v>1</v>
      </c>
      <c r="H23" s="216">
        <v>653548.81000000006</v>
      </c>
    </row>
    <row r="24" spans="1:8">
      <c r="A24" s="212"/>
      <c r="B24" s="213"/>
      <c r="C24" s="463" t="s">
        <v>335</v>
      </c>
      <c r="D24" s="463"/>
      <c r="E24" s="463"/>
      <c r="F24" s="217" t="s">
        <v>334</v>
      </c>
      <c r="G24" s="218">
        <v>1</v>
      </c>
      <c r="H24" s="219">
        <f>0+H21+H22+H23</f>
        <v>673712.77</v>
      </c>
    </row>
    <row r="25" spans="1:8">
      <c r="A25" s="212">
        <v>6</v>
      </c>
      <c r="B25" s="213" t="s">
        <v>245</v>
      </c>
      <c r="C25" s="467" t="s">
        <v>333</v>
      </c>
      <c r="D25" s="467"/>
      <c r="E25" s="467"/>
      <c r="F25" s="214" t="s">
        <v>334</v>
      </c>
      <c r="G25" s="215">
        <v>1</v>
      </c>
      <c r="H25" s="216">
        <v>24200</v>
      </c>
    </row>
    <row r="26" spans="1:8">
      <c r="A26" s="212"/>
      <c r="B26" s="213"/>
      <c r="C26" s="463" t="s">
        <v>335</v>
      </c>
      <c r="D26" s="463"/>
      <c r="E26" s="463"/>
      <c r="F26" s="217" t="s">
        <v>334</v>
      </c>
      <c r="G26" s="218">
        <v>1</v>
      </c>
      <c r="H26" s="219">
        <f>0+H25</f>
        <v>24200</v>
      </c>
    </row>
    <row r="27" spans="1:8">
      <c r="A27" s="212">
        <v>7</v>
      </c>
      <c r="B27" s="213" t="s">
        <v>247</v>
      </c>
      <c r="C27" s="467" t="s">
        <v>333</v>
      </c>
      <c r="D27" s="467"/>
      <c r="E27" s="467"/>
      <c r="F27" s="214" t="s">
        <v>334</v>
      </c>
      <c r="G27" s="215">
        <v>1</v>
      </c>
      <c r="H27" s="216">
        <v>1736</v>
      </c>
    </row>
    <row r="28" spans="1:8">
      <c r="A28" s="212"/>
      <c r="B28" s="213"/>
      <c r="C28" s="463" t="s">
        <v>335</v>
      </c>
      <c r="D28" s="463"/>
      <c r="E28" s="463"/>
      <c r="F28" s="217" t="s">
        <v>334</v>
      </c>
      <c r="G28" s="218">
        <v>1</v>
      </c>
      <c r="H28" s="219">
        <f>0+H27</f>
        <v>1736</v>
      </c>
    </row>
    <row r="29" spans="1:8">
      <c r="C29" s="464"/>
      <c r="D29" s="464"/>
      <c r="E29" s="464"/>
    </row>
    <row r="31" spans="1:8">
      <c r="A31" s="465" t="s">
        <v>222</v>
      </c>
      <c r="B31" s="465"/>
      <c r="C31" s="465"/>
      <c r="D31" s="465"/>
      <c r="E31" s="466" t="s">
        <v>223</v>
      </c>
      <c r="F31" s="466"/>
      <c r="G31" s="466"/>
      <c r="H31" s="466"/>
    </row>
    <row r="32" spans="1:8">
      <c r="E32" s="462" t="s">
        <v>339</v>
      </c>
      <c r="F32" s="462"/>
      <c r="G32" s="462"/>
      <c r="H32" s="462"/>
    </row>
    <row r="35" spans="1:8" ht="32.25" customHeight="1">
      <c r="A35" s="465" t="s">
        <v>227</v>
      </c>
      <c r="B35" s="465"/>
      <c r="C35" s="465"/>
      <c r="D35" s="465"/>
      <c r="E35" s="466" t="s">
        <v>228</v>
      </c>
      <c r="F35" s="466"/>
      <c r="G35" s="466"/>
      <c r="H35" s="466"/>
    </row>
    <row r="36" spans="1:8">
      <c r="E36" s="462" t="s">
        <v>339</v>
      </c>
      <c r="F36" s="462"/>
      <c r="G36" s="462"/>
      <c r="H36" s="462"/>
    </row>
  </sheetData>
  <mergeCells count="28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2:H32"/>
    <mergeCell ref="A35:D35"/>
    <mergeCell ref="E35:H35"/>
    <mergeCell ref="E36:H36"/>
    <mergeCell ref="C26:E26"/>
    <mergeCell ref="C27:E27"/>
    <mergeCell ref="C28:E28"/>
    <mergeCell ref="C29:E29"/>
    <mergeCell ref="A31:D31"/>
    <mergeCell ref="E31:H3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workbookViewId="0">
      <selection activeCell="A98" sqref="A98:G98"/>
    </sheetView>
  </sheetViews>
  <sheetFormatPr defaultRowHeight="15"/>
  <cols>
    <col min="1" max="2" width="1.85546875" style="274" customWidth="1"/>
    <col min="3" max="3" width="1.5703125" style="274" customWidth="1"/>
    <col min="4" max="4" width="2.28515625" style="274" customWidth="1"/>
    <col min="5" max="5" width="2" style="274" customWidth="1"/>
    <col min="6" max="6" width="2.42578125" style="274" customWidth="1"/>
    <col min="7" max="7" width="35.85546875" style="275" customWidth="1"/>
    <col min="8" max="8" width="3.42578125" style="227" customWidth="1"/>
    <col min="9" max="10" width="10.7109375" style="275" customWidth="1"/>
    <col min="11" max="11" width="13.28515625" style="275" customWidth="1"/>
    <col min="12" max="12" width="9.140625" style="225"/>
    <col min="13" max="256" width="9.140625" style="168"/>
    <col min="257" max="258" width="1.85546875" style="168" customWidth="1"/>
    <col min="259" max="259" width="1.5703125" style="168" customWidth="1"/>
    <col min="260" max="260" width="2.28515625" style="168" customWidth="1"/>
    <col min="261" max="261" width="2" style="168" customWidth="1"/>
    <col min="262" max="262" width="2.42578125" style="168" customWidth="1"/>
    <col min="263" max="263" width="35.85546875" style="168" customWidth="1"/>
    <col min="264" max="264" width="3.42578125" style="168" customWidth="1"/>
    <col min="265" max="266" width="10.7109375" style="168" customWidth="1"/>
    <col min="267" max="267" width="13.28515625" style="168" customWidth="1"/>
    <col min="268" max="512" width="9.140625" style="168"/>
    <col min="513" max="514" width="1.85546875" style="168" customWidth="1"/>
    <col min="515" max="515" width="1.5703125" style="168" customWidth="1"/>
    <col min="516" max="516" width="2.28515625" style="168" customWidth="1"/>
    <col min="517" max="517" width="2" style="168" customWidth="1"/>
    <col min="518" max="518" width="2.42578125" style="168" customWidth="1"/>
    <col min="519" max="519" width="35.85546875" style="168" customWidth="1"/>
    <col min="520" max="520" width="3.42578125" style="168" customWidth="1"/>
    <col min="521" max="522" width="10.7109375" style="168" customWidth="1"/>
    <col min="523" max="523" width="13.28515625" style="168" customWidth="1"/>
    <col min="524" max="768" width="9.140625" style="168"/>
    <col min="769" max="770" width="1.85546875" style="168" customWidth="1"/>
    <col min="771" max="771" width="1.5703125" style="168" customWidth="1"/>
    <col min="772" max="772" width="2.28515625" style="168" customWidth="1"/>
    <col min="773" max="773" width="2" style="168" customWidth="1"/>
    <col min="774" max="774" width="2.42578125" style="168" customWidth="1"/>
    <col min="775" max="775" width="35.85546875" style="168" customWidth="1"/>
    <col min="776" max="776" width="3.42578125" style="168" customWidth="1"/>
    <col min="777" max="778" width="10.7109375" style="168" customWidth="1"/>
    <col min="779" max="779" width="13.28515625" style="168" customWidth="1"/>
    <col min="780" max="1024" width="9.140625" style="168"/>
    <col min="1025" max="1026" width="1.85546875" style="168" customWidth="1"/>
    <col min="1027" max="1027" width="1.5703125" style="168" customWidth="1"/>
    <col min="1028" max="1028" width="2.28515625" style="168" customWidth="1"/>
    <col min="1029" max="1029" width="2" style="168" customWidth="1"/>
    <col min="1030" max="1030" width="2.42578125" style="168" customWidth="1"/>
    <col min="1031" max="1031" width="35.85546875" style="168" customWidth="1"/>
    <col min="1032" max="1032" width="3.42578125" style="168" customWidth="1"/>
    <col min="1033" max="1034" width="10.7109375" style="168" customWidth="1"/>
    <col min="1035" max="1035" width="13.28515625" style="168" customWidth="1"/>
    <col min="1036" max="1280" width="9.140625" style="168"/>
    <col min="1281" max="1282" width="1.85546875" style="168" customWidth="1"/>
    <col min="1283" max="1283" width="1.5703125" style="168" customWidth="1"/>
    <col min="1284" max="1284" width="2.28515625" style="168" customWidth="1"/>
    <col min="1285" max="1285" width="2" style="168" customWidth="1"/>
    <col min="1286" max="1286" width="2.42578125" style="168" customWidth="1"/>
    <col min="1287" max="1287" width="35.85546875" style="168" customWidth="1"/>
    <col min="1288" max="1288" width="3.42578125" style="168" customWidth="1"/>
    <col min="1289" max="1290" width="10.7109375" style="168" customWidth="1"/>
    <col min="1291" max="1291" width="13.28515625" style="168" customWidth="1"/>
    <col min="1292" max="1536" width="9.140625" style="168"/>
    <col min="1537" max="1538" width="1.85546875" style="168" customWidth="1"/>
    <col min="1539" max="1539" width="1.5703125" style="168" customWidth="1"/>
    <col min="1540" max="1540" width="2.28515625" style="168" customWidth="1"/>
    <col min="1541" max="1541" width="2" style="168" customWidth="1"/>
    <col min="1542" max="1542" width="2.42578125" style="168" customWidth="1"/>
    <col min="1543" max="1543" width="35.85546875" style="168" customWidth="1"/>
    <col min="1544" max="1544" width="3.42578125" style="168" customWidth="1"/>
    <col min="1545" max="1546" width="10.7109375" style="168" customWidth="1"/>
    <col min="1547" max="1547" width="13.28515625" style="168" customWidth="1"/>
    <col min="1548" max="1792" width="9.140625" style="168"/>
    <col min="1793" max="1794" width="1.85546875" style="168" customWidth="1"/>
    <col min="1795" max="1795" width="1.5703125" style="168" customWidth="1"/>
    <col min="1796" max="1796" width="2.28515625" style="168" customWidth="1"/>
    <col min="1797" max="1797" width="2" style="168" customWidth="1"/>
    <col min="1798" max="1798" width="2.42578125" style="168" customWidth="1"/>
    <col min="1799" max="1799" width="35.85546875" style="168" customWidth="1"/>
    <col min="1800" max="1800" width="3.42578125" style="168" customWidth="1"/>
    <col min="1801" max="1802" width="10.7109375" style="168" customWidth="1"/>
    <col min="1803" max="1803" width="13.28515625" style="168" customWidth="1"/>
    <col min="1804" max="2048" width="9.140625" style="168"/>
    <col min="2049" max="2050" width="1.85546875" style="168" customWidth="1"/>
    <col min="2051" max="2051" width="1.5703125" style="168" customWidth="1"/>
    <col min="2052" max="2052" width="2.28515625" style="168" customWidth="1"/>
    <col min="2053" max="2053" width="2" style="168" customWidth="1"/>
    <col min="2054" max="2054" width="2.42578125" style="168" customWidth="1"/>
    <col min="2055" max="2055" width="35.85546875" style="168" customWidth="1"/>
    <col min="2056" max="2056" width="3.42578125" style="168" customWidth="1"/>
    <col min="2057" max="2058" width="10.7109375" style="168" customWidth="1"/>
    <col min="2059" max="2059" width="13.28515625" style="168" customWidth="1"/>
    <col min="2060" max="2304" width="9.140625" style="168"/>
    <col min="2305" max="2306" width="1.85546875" style="168" customWidth="1"/>
    <col min="2307" max="2307" width="1.5703125" style="168" customWidth="1"/>
    <col min="2308" max="2308" width="2.28515625" style="168" customWidth="1"/>
    <col min="2309" max="2309" width="2" style="168" customWidth="1"/>
    <col min="2310" max="2310" width="2.42578125" style="168" customWidth="1"/>
    <col min="2311" max="2311" width="35.85546875" style="168" customWidth="1"/>
    <col min="2312" max="2312" width="3.42578125" style="168" customWidth="1"/>
    <col min="2313" max="2314" width="10.7109375" style="168" customWidth="1"/>
    <col min="2315" max="2315" width="13.28515625" style="168" customWidth="1"/>
    <col min="2316" max="2560" width="9.140625" style="168"/>
    <col min="2561" max="2562" width="1.85546875" style="168" customWidth="1"/>
    <col min="2563" max="2563" width="1.5703125" style="168" customWidth="1"/>
    <col min="2564" max="2564" width="2.28515625" style="168" customWidth="1"/>
    <col min="2565" max="2565" width="2" style="168" customWidth="1"/>
    <col min="2566" max="2566" width="2.42578125" style="168" customWidth="1"/>
    <col min="2567" max="2567" width="35.85546875" style="168" customWidth="1"/>
    <col min="2568" max="2568" width="3.42578125" style="168" customWidth="1"/>
    <col min="2569" max="2570" width="10.7109375" style="168" customWidth="1"/>
    <col min="2571" max="2571" width="13.28515625" style="168" customWidth="1"/>
    <col min="2572" max="2816" width="9.140625" style="168"/>
    <col min="2817" max="2818" width="1.85546875" style="168" customWidth="1"/>
    <col min="2819" max="2819" width="1.5703125" style="168" customWidth="1"/>
    <col min="2820" max="2820" width="2.28515625" style="168" customWidth="1"/>
    <col min="2821" max="2821" width="2" style="168" customWidth="1"/>
    <col min="2822" max="2822" width="2.42578125" style="168" customWidth="1"/>
    <col min="2823" max="2823" width="35.85546875" style="168" customWidth="1"/>
    <col min="2824" max="2824" width="3.42578125" style="168" customWidth="1"/>
    <col min="2825" max="2826" width="10.7109375" style="168" customWidth="1"/>
    <col min="2827" max="2827" width="13.28515625" style="168" customWidth="1"/>
    <col min="2828" max="3072" width="9.140625" style="168"/>
    <col min="3073" max="3074" width="1.85546875" style="168" customWidth="1"/>
    <col min="3075" max="3075" width="1.5703125" style="168" customWidth="1"/>
    <col min="3076" max="3076" width="2.28515625" style="168" customWidth="1"/>
    <col min="3077" max="3077" width="2" style="168" customWidth="1"/>
    <col min="3078" max="3078" width="2.42578125" style="168" customWidth="1"/>
    <col min="3079" max="3079" width="35.85546875" style="168" customWidth="1"/>
    <col min="3080" max="3080" width="3.42578125" style="168" customWidth="1"/>
    <col min="3081" max="3082" width="10.7109375" style="168" customWidth="1"/>
    <col min="3083" max="3083" width="13.28515625" style="168" customWidth="1"/>
    <col min="3084" max="3328" width="9.140625" style="168"/>
    <col min="3329" max="3330" width="1.85546875" style="168" customWidth="1"/>
    <col min="3331" max="3331" width="1.5703125" style="168" customWidth="1"/>
    <col min="3332" max="3332" width="2.28515625" style="168" customWidth="1"/>
    <col min="3333" max="3333" width="2" style="168" customWidth="1"/>
    <col min="3334" max="3334" width="2.42578125" style="168" customWidth="1"/>
    <col min="3335" max="3335" width="35.85546875" style="168" customWidth="1"/>
    <col min="3336" max="3336" width="3.42578125" style="168" customWidth="1"/>
    <col min="3337" max="3338" width="10.7109375" style="168" customWidth="1"/>
    <col min="3339" max="3339" width="13.28515625" style="168" customWidth="1"/>
    <col min="3340" max="3584" width="9.140625" style="168"/>
    <col min="3585" max="3586" width="1.85546875" style="168" customWidth="1"/>
    <col min="3587" max="3587" width="1.5703125" style="168" customWidth="1"/>
    <col min="3588" max="3588" width="2.28515625" style="168" customWidth="1"/>
    <col min="3589" max="3589" width="2" style="168" customWidth="1"/>
    <col min="3590" max="3590" width="2.42578125" style="168" customWidth="1"/>
    <col min="3591" max="3591" width="35.85546875" style="168" customWidth="1"/>
    <col min="3592" max="3592" width="3.42578125" style="168" customWidth="1"/>
    <col min="3593" max="3594" width="10.7109375" style="168" customWidth="1"/>
    <col min="3595" max="3595" width="13.28515625" style="168" customWidth="1"/>
    <col min="3596" max="3840" width="9.140625" style="168"/>
    <col min="3841" max="3842" width="1.85546875" style="168" customWidth="1"/>
    <col min="3843" max="3843" width="1.5703125" style="168" customWidth="1"/>
    <col min="3844" max="3844" width="2.28515625" style="168" customWidth="1"/>
    <col min="3845" max="3845" width="2" style="168" customWidth="1"/>
    <col min="3846" max="3846" width="2.42578125" style="168" customWidth="1"/>
    <col min="3847" max="3847" width="35.85546875" style="168" customWidth="1"/>
    <col min="3848" max="3848" width="3.42578125" style="168" customWidth="1"/>
    <col min="3849" max="3850" width="10.7109375" style="168" customWidth="1"/>
    <col min="3851" max="3851" width="13.28515625" style="168" customWidth="1"/>
    <col min="3852" max="4096" width="9.140625" style="168"/>
    <col min="4097" max="4098" width="1.85546875" style="168" customWidth="1"/>
    <col min="4099" max="4099" width="1.5703125" style="168" customWidth="1"/>
    <col min="4100" max="4100" width="2.28515625" style="168" customWidth="1"/>
    <col min="4101" max="4101" width="2" style="168" customWidth="1"/>
    <col min="4102" max="4102" width="2.42578125" style="168" customWidth="1"/>
    <col min="4103" max="4103" width="35.85546875" style="168" customWidth="1"/>
    <col min="4104" max="4104" width="3.42578125" style="168" customWidth="1"/>
    <col min="4105" max="4106" width="10.7109375" style="168" customWidth="1"/>
    <col min="4107" max="4107" width="13.28515625" style="168" customWidth="1"/>
    <col min="4108" max="4352" width="9.140625" style="168"/>
    <col min="4353" max="4354" width="1.85546875" style="168" customWidth="1"/>
    <col min="4355" max="4355" width="1.5703125" style="168" customWidth="1"/>
    <col min="4356" max="4356" width="2.28515625" style="168" customWidth="1"/>
    <col min="4357" max="4357" width="2" style="168" customWidth="1"/>
    <col min="4358" max="4358" width="2.42578125" style="168" customWidth="1"/>
    <col min="4359" max="4359" width="35.85546875" style="168" customWidth="1"/>
    <col min="4360" max="4360" width="3.42578125" style="168" customWidth="1"/>
    <col min="4361" max="4362" width="10.7109375" style="168" customWidth="1"/>
    <col min="4363" max="4363" width="13.28515625" style="168" customWidth="1"/>
    <col min="4364" max="4608" width="9.140625" style="168"/>
    <col min="4609" max="4610" width="1.85546875" style="168" customWidth="1"/>
    <col min="4611" max="4611" width="1.5703125" style="168" customWidth="1"/>
    <col min="4612" max="4612" width="2.28515625" style="168" customWidth="1"/>
    <col min="4613" max="4613" width="2" style="168" customWidth="1"/>
    <col min="4614" max="4614" width="2.42578125" style="168" customWidth="1"/>
    <col min="4615" max="4615" width="35.85546875" style="168" customWidth="1"/>
    <col min="4616" max="4616" width="3.42578125" style="168" customWidth="1"/>
    <col min="4617" max="4618" width="10.7109375" style="168" customWidth="1"/>
    <col min="4619" max="4619" width="13.28515625" style="168" customWidth="1"/>
    <col min="4620" max="4864" width="9.140625" style="168"/>
    <col min="4865" max="4866" width="1.85546875" style="168" customWidth="1"/>
    <col min="4867" max="4867" width="1.5703125" style="168" customWidth="1"/>
    <col min="4868" max="4868" width="2.28515625" style="168" customWidth="1"/>
    <col min="4869" max="4869" width="2" style="168" customWidth="1"/>
    <col min="4870" max="4870" width="2.42578125" style="168" customWidth="1"/>
    <col min="4871" max="4871" width="35.85546875" style="168" customWidth="1"/>
    <col min="4872" max="4872" width="3.42578125" style="168" customWidth="1"/>
    <col min="4873" max="4874" width="10.7109375" style="168" customWidth="1"/>
    <col min="4875" max="4875" width="13.28515625" style="168" customWidth="1"/>
    <col min="4876" max="5120" width="9.140625" style="168"/>
    <col min="5121" max="5122" width="1.85546875" style="168" customWidth="1"/>
    <col min="5123" max="5123" width="1.5703125" style="168" customWidth="1"/>
    <col min="5124" max="5124" width="2.28515625" style="168" customWidth="1"/>
    <col min="5125" max="5125" width="2" style="168" customWidth="1"/>
    <col min="5126" max="5126" width="2.42578125" style="168" customWidth="1"/>
    <col min="5127" max="5127" width="35.85546875" style="168" customWidth="1"/>
    <col min="5128" max="5128" width="3.42578125" style="168" customWidth="1"/>
    <col min="5129" max="5130" width="10.7109375" style="168" customWidth="1"/>
    <col min="5131" max="5131" width="13.28515625" style="168" customWidth="1"/>
    <col min="5132" max="5376" width="9.140625" style="168"/>
    <col min="5377" max="5378" width="1.85546875" style="168" customWidth="1"/>
    <col min="5379" max="5379" width="1.5703125" style="168" customWidth="1"/>
    <col min="5380" max="5380" width="2.28515625" style="168" customWidth="1"/>
    <col min="5381" max="5381" width="2" style="168" customWidth="1"/>
    <col min="5382" max="5382" width="2.42578125" style="168" customWidth="1"/>
    <col min="5383" max="5383" width="35.85546875" style="168" customWidth="1"/>
    <col min="5384" max="5384" width="3.42578125" style="168" customWidth="1"/>
    <col min="5385" max="5386" width="10.7109375" style="168" customWidth="1"/>
    <col min="5387" max="5387" width="13.28515625" style="168" customWidth="1"/>
    <col min="5388" max="5632" width="9.140625" style="168"/>
    <col min="5633" max="5634" width="1.85546875" style="168" customWidth="1"/>
    <col min="5635" max="5635" width="1.5703125" style="168" customWidth="1"/>
    <col min="5636" max="5636" width="2.28515625" style="168" customWidth="1"/>
    <col min="5637" max="5637" width="2" style="168" customWidth="1"/>
    <col min="5638" max="5638" width="2.42578125" style="168" customWidth="1"/>
    <col min="5639" max="5639" width="35.85546875" style="168" customWidth="1"/>
    <col min="5640" max="5640" width="3.42578125" style="168" customWidth="1"/>
    <col min="5641" max="5642" width="10.7109375" style="168" customWidth="1"/>
    <col min="5643" max="5643" width="13.28515625" style="168" customWidth="1"/>
    <col min="5644" max="5888" width="9.140625" style="168"/>
    <col min="5889" max="5890" width="1.85546875" style="168" customWidth="1"/>
    <col min="5891" max="5891" width="1.5703125" style="168" customWidth="1"/>
    <col min="5892" max="5892" width="2.28515625" style="168" customWidth="1"/>
    <col min="5893" max="5893" width="2" style="168" customWidth="1"/>
    <col min="5894" max="5894" width="2.42578125" style="168" customWidth="1"/>
    <col min="5895" max="5895" width="35.85546875" style="168" customWidth="1"/>
    <col min="5896" max="5896" width="3.42578125" style="168" customWidth="1"/>
    <col min="5897" max="5898" width="10.7109375" style="168" customWidth="1"/>
    <col min="5899" max="5899" width="13.28515625" style="168" customWidth="1"/>
    <col min="5900" max="6144" width="9.140625" style="168"/>
    <col min="6145" max="6146" width="1.85546875" style="168" customWidth="1"/>
    <col min="6147" max="6147" width="1.5703125" style="168" customWidth="1"/>
    <col min="6148" max="6148" width="2.28515625" style="168" customWidth="1"/>
    <col min="6149" max="6149" width="2" style="168" customWidth="1"/>
    <col min="6150" max="6150" width="2.42578125" style="168" customWidth="1"/>
    <col min="6151" max="6151" width="35.85546875" style="168" customWidth="1"/>
    <col min="6152" max="6152" width="3.42578125" style="168" customWidth="1"/>
    <col min="6153" max="6154" width="10.7109375" style="168" customWidth="1"/>
    <col min="6155" max="6155" width="13.28515625" style="168" customWidth="1"/>
    <col min="6156" max="6400" width="9.140625" style="168"/>
    <col min="6401" max="6402" width="1.85546875" style="168" customWidth="1"/>
    <col min="6403" max="6403" width="1.5703125" style="168" customWidth="1"/>
    <col min="6404" max="6404" width="2.28515625" style="168" customWidth="1"/>
    <col min="6405" max="6405" width="2" style="168" customWidth="1"/>
    <col min="6406" max="6406" width="2.42578125" style="168" customWidth="1"/>
    <col min="6407" max="6407" width="35.85546875" style="168" customWidth="1"/>
    <col min="6408" max="6408" width="3.42578125" style="168" customWidth="1"/>
    <col min="6409" max="6410" width="10.7109375" style="168" customWidth="1"/>
    <col min="6411" max="6411" width="13.28515625" style="168" customWidth="1"/>
    <col min="6412" max="6656" width="9.140625" style="168"/>
    <col min="6657" max="6658" width="1.85546875" style="168" customWidth="1"/>
    <col min="6659" max="6659" width="1.5703125" style="168" customWidth="1"/>
    <col min="6660" max="6660" width="2.28515625" style="168" customWidth="1"/>
    <col min="6661" max="6661" width="2" style="168" customWidth="1"/>
    <col min="6662" max="6662" width="2.42578125" style="168" customWidth="1"/>
    <col min="6663" max="6663" width="35.85546875" style="168" customWidth="1"/>
    <col min="6664" max="6664" width="3.42578125" style="168" customWidth="1"/>
    <col min="6665" max="6666" width="10.7109375" style="168" customWidth="1"/>
    <col min="6667" max="6667" width="13.28515625" style="168" customWidth="1"/>
    <col min="6668" max="6912" width="9.140625" style="168"/>
    <col min="6913" max="6914" width="1.85546875" style="168" customWidth="1"/>
    <col min="6915" max="6915" width="1.5703125" style="168" customWidth="1"/>
    <col min="6916" max="6916" width="2.28515625" style="168" customWidth="1"/>
    <col min="6917" max="6917" width="2" style="168" customWidth="1"/>
    <col min="6918" max="6918" width="2.42578125" style="168" customWidth="1"/>
    <col min="6919" max="6919" width="35.85546875" style="168" customWidth="1"/>
    <col min="6920" max="6920" width="3.42578125" style="168" customWidth="1"/>
    <col min="6921" max="6922" width="10.7109375" style="168" customWidth="1"/>
    <col min="6923" max="6923" width="13.28515625" style="168" customWidth="1"/>
    <col min="6924" max="7168" width="9.140625" style="168"/>
    <col min="7169" max="7170" width="1.85546875" style="168" customWidth="1"/>
    <col min="7171" max="7171" width="1.5703125" style="168" customWidth="1"/>
    <col min="7172" max="7172" width="2.28515625" style="168" customWidth="1"/>
    <col min="7173" max="7173" width="2" style="168" customWidth="1"/>
    <col min="7174" max="7174" width="2.42578125" style="168" customWidth="1"/>
    <col min="7175" max="7175" width="35.85546875" style="168" customWidth="1"/>
    <col min="7176" max="7176" width="3.42578125" style="168" customWidth="1"/>
    <col min="7177" max="7178" width="10.7109375" style="168" customWidth="1"/>
    <col min="7179" max="7179" width="13.28515625" style="168" customWidth="1"/>
    <col min="7180" max="7424" width="9.140625" style="168"/>
    <col min="7425" max="7426" width="1.85546875" style="168" customWidth="1"/>
    <col min="7427" max="7427" width="1.5703125" style="168" customWidth="1"/>
    <col min="7428" max="7428" width="2.28515625" style="168" customWidth="1"/>
    <col min="7429" max="7429" width="2" style="168" customWidth="1"/>
    <col min="7430" max="7430" width="2.42578125" style="168" customWidth="1"/>
    <col min="7431" max="7431" width="35.85546875" style="168" customWidth="1"/>
    <col min="7432" max="7432" width="3.42578125" style="168" customWidth="1"/>
    <col min="7433" max="7434" width="10.7109375" style="168" customWidth="1"/>
    <col min="7435" max="7435" width="13.28515625" style="168" customWidth="1"/>
    <col min="7436" max="7680" width="9.140625" style="168"/>
    <col min="7681" max="7682" width="1.85546875" style="168" customWidth="1"/>
    <col min="7683" max="7683" width="1.5703125" style="168" customWidth="1"/>
    <col min="7684" max="7684" width="2.28515625" style="168" customWidth="1"/>
    <col min="7685" max="7685" width="2" style="168" customWidth="1"/>
    <col min="7686" max="7686" width="2.42578125" style="168" customWidth="1"/>
    <col min="7687" max="7687" width="35.85546875" style="168" customWidth="1"/>
    <col min="7688" max="7688" width="3.42578125" style="168" customWidth="1"/>
    <col min="7689" max="7690" width="10.7109375" style="168" customWidth="1"/>
    <col min="7691" max="7691" width="13.28515625" style="168" customWidth="1"/>
    <col min="7692" max="7936" width="9.140625" style="168"/>
    <col min="7937" max="7938" width="1.85546875" style="168" customWidth="1"/>
    <col min="7939" max="7939" width="1.5703125" style="168" customWidth="1"/>
    <col min="7940" max="7940" width="2.28515625" style="168" customWidth="1"/>
    <col min="7941" max="7941" width="2" style="168" customWidth="1"/>
    <col min="7942" max="7942" width="2.42578125" style="168" customWidth="1"/>
    <col min="7943" max="7943" width="35.85546875" style="168" customWidth="1"/>
    <col min="7944" max="7944" width="3.42578125" style="168" customWidth="1"/>
    <col min="7945" max="7946" width="10.7109375" style="168" customWidth="1"/>
    <col min="7947" max="7947" width="13.28515625" style="168" customWidth="1"/>
    <col min="7948" max="8192" width="9.140625" style="168"/>
    <col min="8193" max="8194" width="1.85546875" style="168" customWidth="1"/>
    <col min="8195" max="8195" width="1.5703125" style="168" customWidth="1"/>
    <col min="8196" max="8196" width="2.28515625" style="168" customWidth="1"/>
    <col min="8197" max="8197" width="2" style="168" customWidth="1"/>
    <col min="8198" max="8198" width="2.42578125" style="168" customWidth="1"/>
    <col min="8199" max="8199" width="35.85546875" style="168" customWidth="1"/>
    <col min="8200" max="8200" width="3.42578125" style="168" customWidth="1"/>
    <col min="8201" max="8202" width="10.7109375" style="168" customWidth="1"/>
    <col min="8203" max="8203" width="13.28515625" style="168" customWidth="1"/>
    <col min="8204" max="8448" width="9.140625" style="168"/>
    <col min="8449" max="8450" width="1.85546875" style="168" customWidth="1"/>
    <col min="8451" max="8451" width="1.5703125" style="168" customWidth="1"/>
    <col min="8452" max="8452" width="2.28515625" style="168" customWidth="1"/>
    <col min="8453" max="8453" width="2" style="168" customWidth="1"/>
    <col min="8454" max="8454" width="2.42578125" style="168" customWidth="1"/>
    <col min="8455" max="8455" width="35.85546875" style="168" customWidth="1"/>
    <col min="8456" max="8456" width="3.42578125" style="168" customWidth="1"/>
    <col min="8457" max="8458" width="10.7109375" style="168" customWidth="1"/>
    <col min="8459" max="8459" width="13.28515625" style="168" customWidth="1"/>
    <col min="8460" max="8704" width="9.140625" style="168"/>
    <col min="8705" max="8706" width="1.85546875" style="168" customWidth="1"/>
    <col min="8707" max="8707" width="1.5703125" style="168" customWidth="1"/>
    <col min="8708" max="8708" width="2.28515625" style="168" customWidth="1"/>
    <col min="8709" max="8709" width="2" style="168" customWidth="1"/>
    <col min="8710" max="8710" width="2.42578125" style="168" customWidth="1"/>
    <col min="8711" max="8711" width="35.85546875" style="168" customWidth="1"/>
    <col min="8712" max="8712" width="3.42578125" style="168" customWidth="1"/>
    <col min="8713" max="8714" width="10.7109375" style="168" customWidth="1"/>
    <col min="8715" max="8715" width="13.28515625" style="168" customWidth="1"/>
    <col min="8716" max="8960" width="9.140625" style="168"/>
    <col min="8961" max="8962" width="1.85546875" style="168" customWidth="1"/>
    <col min="8963" max="8963" width="1.5703125" style="168" customWidth="1"/>
    <col min="8964" max="8964" width="2.28515625" style="168" customWidth="1"/>
    <col min="8965" max="8965" width="2" style="168" customWidth="1"/>
    <col min="8966" max="8966" width="2.42578125" style="168" customWidth="1"/>
    <col min="8967" max="8967" width="35.85546875" style="168" customWidth="1"/>
    <col min="8968" max="8968" width="3.42578125" style="168" customWidth="1"/>
    <col min="8969" max="8970" width="10.7109375" style="168" customWidth="1"/>
    <col min="8971" max="8971" width="13.28515625" style="168" customWidth="1"/>
    <col min="8972" max="9216" width="9.140625" style="168"/>
    <col min="9217" max="9218" width="1.85546875" style="168" customWidth="1"/>
    <col min="9219" max="9219" width="1.5703125" style="168" customWidth="1"/>
    <col min="9220" max="9220" width="2.28515625" style="168" customWidth="1"/>
    <col min="9221" max="9221" width="2" style="168" customWidth="1"/>
    <col min="9222" max="9222" width="2.42578125" style="168" customWidth="1"/>
    <col min="9223" max="9223" width="35.85546875" style="168" customWidth="1"/>
    <col min="9224" max="9224" width="3.42578125" style="168" customWidth="1"/>
    <col min="9225" max="9226" width="10.7109375" style="168" customWidth="1"/>
    <col min="9227" max="9227" width="13.28515625" style="168" customWidth="1"/>
    <col min="9228" max="9472" width="9.140625" style="168"/>
    <col min="9473" max="9474" width="1.85546875" style="168" customWidth="1"/>
    <col min="9475" max="9475" width="1.5703125" style="168" customWidth="1"/>
    <col min="9476" max="9476" width="2.28515625" style="168" customWidth="1"/>
    <col min="9477" max="9477" width="2" style="168" customWidth="1"/>
    <col min="9478" max="9478" width="2.42578125" style="168" customWidth="1"/>
    <col min="9479" max="9479" width="35.85546875" style="168" customWidth="1"/>
    <col min="9480" max="9480" width="3.42578125" style="168" customWidth="1"/>
    <col min="9481" max="9482" width="10.7109375" style="168" customWidth="1"/>
    <col min="9483" max="9483" width="13.28515625" style="168" customWidth="1"/>
    <col min="9484" max="9728" width="9.140625" style="168"/>
    <col min="9729" max="9730" width="1.85546875" style="168" customWidth="1"/>
    <col min="9731" max="9731" width="1.5703125" style="168" customWidth="1"/>
    <col min="9732" max="9732" width="2.28515625" style="168" customWidth="1"/>
    <col min="9733" max="9733" width="2" style="168" customWidth="1"/>
    <col min="9734" max="9734" width="2.42578125" style="168" customWidth="1"/>
    <col min="9735" max="9735" width="35.85546875" style="168" customWidth="1"/>
    <col min="9736" max="9736" width="3.42578125" style="168" customWidth="1"/>
    <col min="9737" max="9738" width="10.7109375" style="168" customWidth="1"/>
    <col min="9739" max="9739" width="13.28515625" style="168" customWidth="1"/>
    <col min="9740" max="9984" width="9.140625" style="168"/>
    <col min="9985" max="9986" width="1.85546875" style="168" customWidth="1"/>
    <col min="9987" max="9987" width="1.5703125" style="168" customWidth="1"/>
    <col min="9988" max="9988" width="2.28515625" style="168" customWidth="1"/>
    <col min="9989" max="9989" width="2" style="168" customWidth="1"/>
    <col min="9990" max="9990" width="2.42578125" style="168" customWidth="1"/>
    <col min="9991" max="9991" width="35.85546875" style="168" customWidth="1"/>
    <col min="9992" max="9992" width="3.42578125" style="168" customWidth="1"/>
    <col min="9993" max="9994" width="10.7109375" style="168" customWidth="1"/>
    <col min="9995" max="9995" width="13.28515625" style="168" customWidth="1"/>
    <col min="9996" max="10240" width="9.140625" style="168"/>
    <col min="10241" max="10242" width="1.85546875" style="168" customWidth="1"/>
    <col min="10243" max="10243" width="1.5703125" style="168" customWidth="1"/>
    <col min="10244" max="10244" width="2.28515625" style="168" customWidth="1"/>
    <col min="10245" max="10245" width="2" style="168" customWidth="1"/>
    <col min="10246" max="10246" width="2.42578125" style="168" customWidth="1"/>
    <col min="10247" max="10247" width="35.85546875" style="168" customWidth="1"/>
    <col min="10248" max="10248" width="3.42578125" style="168" customWidth="1"/>
    <col min="10249" max="10250" width="10.7109375" style="168" customWidth="1"/>
    <col min="10251" max="10251" width="13.28515625" style="168" customWidth="1"/>
    <col min="10252" max="10496" width="9.140625" style="168"/>
    <col min="10497" max="10498" width="1.85546875" style="168" customWidth="1"/>
    <col min="10499" max="10499" width="1.5703125" style="168" customWidth="1"/>
    <col min="10500" max="10500" width="2.28515625" style="168" customWidth="1"/>
    <col min="10501" max="10501" width="2" style="168" customWidth="1"/>
    <col min="10502" max="10502" width="2.42578125" style="168" customWidth="1"/>
    <col min="10503" max="10503" width="35.85546875" style="168" customWidth="1"/>
    <col min="10504" max="10504" width="3.42578125" style="168" customWidth="1"/>
    <col min="10505" max="10506" width="10.7109375" style="168" customWidth="1"/>
    <col min="10507" max="10507" width="13.28515625" style="168" customWidth="1"/>
    <col min="10508" max="10752" width="9.140625" style="168"/>
    <col min="10753" max="10754" width="1.85546875" style="168" customWidth="1"/>
    <col min="10755" max="10755" width="1.5703125" style="168" customWidth="1"/>
    <col min="10756" max="10756" width="2.28515625" style="168" customWidth="1"/>
    <col min="10757" max="10757" width="2" style="168" customWidth="1"/>
    <col min="10758" max="10758" width="2.42578125" style="168" customWidth="1"/>
    <col min="10759" max="10759" width="35.85546875" style="168" customWidth="1"/>
    <col min="10760" max="10760" width="3.42578125" style="168" customWidth="1"/>
    <col min="10761" max="10762" width="10.7109375" style="168" customWidth="1"/>
    <col min="10763" max="10763" width="13.28515625" style="168" customWidth="1"/>
    <col min="10764" max="11008" width="9.140625" style="168"/>
    <col min="11009" max="11010" width="1.85546875" style="168" customWidth="1"/>
    <col min="11011" max="11011" width="1.5703125" style="168" customWidth="1"/>
    <col min="11012" max="11012" width="2.28515625" style="168" customWidth="1"/>
    <col min="11013" max="11013" width="2" style="168" customWidth="1"/>
    <col min="11014" max="11014" width="2.42578125" style="168" customWidth="1"/>
    <col min="11015" max="11015" width="35.85546875" style="168" customWidth="1"/>
    <col min="11016" max="11016" width="3.42578125" style="168" customWidth="1"/>
    <col min="11017" max="11018" width="10.7109375" style="168" customWidth="1"/>
    <col min="11019" max="11019" width="13.28515625" style="168" customWidth="1"/>
    <col min="11020" max="11264" width="9.140625" style="168"/>
    <col min="11265" max="11266" width="1.85546875" style="168" customWidth="1"/>
    <col min="11267" max="11267" width="1.5703125" style="168" customWidth="1"/>
    <col min="11268" max="11268" width="2.28515625" style="168" customWidth="1"/>
    <col min="11269" max="11269" width="2" style="168" customWidth="1"/>
    <col min="11270" max="11270" width="2.42578125" style="168" customWidth="1"/>
    <col min="11271" max="11271" width="35.85546875" style="168" customWidth="1"/>
    <col min="11272" max="11272" width="3.42578125" style="168" customWidth="1"/>
    <col min="11273" max="11274" width="10.7109375" style="168" customWidth="1"/>
    <col min="11275" max="11275" width="13.28515625" style="168" customWidth="1"/>
    <col min="11276" max="11520" width="9.140625" style="168"/>
    <col min="11521" max="11522" width="1.85546875" style="168" customWidth="1"/>
    <col min="11523" max="11523" width="1.5703125" style="168" customWidth="1"/>
    <col min="11524" max="11524" width="2.28515625" style="168" customWidth="1"/>
    <col min="11525" max="11525" width="2" style="168" customWidth="1"/>
    <col min="11526" max="11526" width="2.42578125" style="168" customWidth="1"/>
    <col min="11527" max="11527" width="35.85546875" style="168" customWidth="1"/>
    <col min="11528" max="11528" width="3.42578125" style="168" customWidth="1"/>
    <col min="11529" max="11530" width="10.7109375" style="168" customWidth="1"/>
    <col min="11531" max="11531" width="13.28515625" style="168" customWidth="1"/>
    <col min="11532" max="11776" width="9.140625" style="168"/>
    <col min="11777" max="11778" width="1.85546875" style="168" customWidth="1"/>
    <col min="11779" max="11779" width="1.5703125" style="168" customWidth="1"/>
    <col min="11780" max="11780" width="2.28515625" style="168" customWidth="1"/>
    <col min="11781" max="11781" width="2" style="168" customWidth="1"/>
    <col min="11782" max="11782" width="2.42578125" style="168" customWidth="1"/>
    <col min="11783" max="11783" width="35.85546875" style="168" customWidth="1"/>
    <col min="11784" max="11784" width="3.42578125" style="168" customWidth="1"/>
    <col min="11785" max="11786" width="10.7109375" style="168" customWidth="1"/>
    <col min="11787" max="11787" width="13.28515625" style="168" customWidth="1"/>
    <col min="11788" max="12032" width="9.140625" style="168"/>
    <col min="12033" max="12034" width="1.85546875" style="168" customWidth="1"/>
    <col min="12035" max="12035" width="1.5703125" style="168" customWidth="1"/>
    <col min="12036" max="12036" width="2.28515625" style="168" customWidth="1"/>
    <col min="12037" max="12037" width="2" style="168" customWidth="1"/>
    <col min="12038" max="12038" width="2.42578125" style="168" customWidth="1"/>
    <col min="12039" max="12039" width="35.85546875" style="168" customWidth="1"/>
    <col min="12040" max="12040" width="3.42578125" style="168" customWidth="1"/>
    <col min="12041" max="12042" width="10.7109375" style="168" customWidth="1"/>
    <col min="12043" max="12043" width="13.28515625" style="168" customWidth="1"/>
    <col min="12044" max="12288" width="9.140625" style="168"/>
    <col min="12289" max="12290" width="1.85546875" style="168" customWidth="1"/>
    <col min="12291" max="12291" width="1.5703125" style="168" customWidth="1"/>
    <col min="12292" max="12292" width="2.28515625" style="168" customWidth="1"/>
    <col min="12293" max="12293" width="2" style="168" customWidth="1"/>
    <col min="12294" max="12294" width="2.42578125" style="168" customWidth="1"/>
    <col min="12295" max="12295" width="35.85546875" style="168" customWidth="1"/>
    <col min="12296" max="12296" width="3.42578125" style="168" customWidth="1"/>
    <col min="12297" max="12298" width="10.7109375" style="168" customWidth="1"/>
    <col min="12299" max="12299" width="13.28515625" style="168" customWidth="1"/>
    <col min="12300" max="12544" width="9.140625" style="168"/>
    <col min="12545" max="12546" width="1.85546875" style="168" customWidth="1"/>
    <col min="12547" max="12547" width="1.5703125" style="168" customWidth="1"/>
    <col min="12548" max="12548" width="2.28515625" style="168" customWidth="1"/>
    <col min="12549" max="12549" width="2" style="168" customWidth="1"/>
    <col min="12550" max="12550" width="2.42578125" style="168" customWidth="1"/>
    <col min="12551" max="12551" width="35.85546875" style="168" customWidth="1"/>
    <col min="12552" max="12552" width="3.42578125" style="168" customWidth="1"/>
    <col min="12553" max="12554" width="10.7109375" style="168" customWidth="1"/>
    <col min="12555" max="12555" width="13.28515625" style="168" customWidth="1"/>
    <col min="12556" max="12800" width="9.140625" style="168"/>
    <col min="12801" max="12802" width="1.85546875" style="168" customWidth="1"/>
    <col min="12803" max="12803" width="1.5703125" style="168" customWidth="1"/>
    <col min="12804" max="12804" width="2.28515625" style="168" customWidth="1"/>
    <col min="12805" max="12805" width="2" style="168" customWidth="1"/>
    <col min="12806" max="12806" width="2.42578125" style="168" customWidth="1"/>
    <col min="12807" max="12807" width="35.85546875" style="168" customWidth="1"/>
    <col min="12808" max="12808" width="3.42578125" style="168" customWidth="1"/>
    <col min="12809" max="12810" width="10.7109375" style="168" customWidth="1"/>
    <col min="12811" max="12811" width="13.28515625" style="168" customWidth="1"/>
    <col min="12812" max="13056" width="9.140625" style="168"/>
    <col min="13057" max="13058" width="1.85546875" style="168" customWidth="1"/>
    <col min="13059" max="13059" width="1.5703125" style="168" customWidth="1"/>
    <col min="13060" max="13060" width="2.28515625" style="168" customWidth="1"/>
    <col min="13061" max="13061" width="2" style="168" customWidth="1"/>
    <col min="13062" max="13062" width="2.42578125" style="168" customWidth="1"/>
    <col min="13063" max="13063" width="35.85546875" style="168" customWidth="1"/>
    <col min="13064" max="13064" width="3.42578125" style="168" customWidth="1"/>
    <col min="13065" max="13066" width="10.7109375" style="168" customWidth="1"/>
    <col min="13067" max="13067" width="13.28515625" style="168" customWidth="1"/>
    <col min="13068" max="13312" width="9.140625" style="168"/>
    <col min="13313" max="13314" width="1.85546875" style="168" customWidth="1"/>
    <col min="13315" max="13315" width="1.5703125" style="168" customWidth="1"/>
    <col min="13316" max="13316" width="2.28515625" style="168" customWidth="1"/>
    <col min="13317" max="13317" width="2" style="168" customWidth="1"/>
    <col min="13318" max="13318" width="2.42578125" style="168" customWidth="1"/>
    <col min="13319" max="13319" width="35.85546875" style="168" customWidth="1"/>
    <col min="13320" max="13320" width="3.42578125" style="168" customWidth="1"/>
    <col min="13321" max="13322" width="10.7109375" style="168" customWidth="1"/>
    <col min="13323" max="13323" width="13.28515625" style="168" customWidth="1"/>
    <col min="13324" max="13568" width="9.140625" style="168"/>
    <col min="13569" max="13570" width="1.85546875" style="168" customWidth="1"/>
    <col min="13571" max="13571" width="1.5703125" style="168" customWidth="1"/>
    <col min="13572" max="13572" width="2.28515625" style="168" customWidth="1"/>
    <col min="13573" max="13573" width="2" style="168" customWidth="1"/>
    <col min="13574" max="13574" width="2.42578125" style="168" customWidth="1"/>
    <col min="13575" max="13575" width="35.85546875" style="168" customWidth="1"/>
    <col min="13576" max="13576" width="3.42578125" style="168" customWidth="1"/>
    <col min="13577" max="13578" width="10.7109375" style="168" customWidth="1"/>
    <col min="13579" max="13579" width="13.28515625" style="168" customWidth="1"/>
    <col min="13580" max="13824" width="9.140625" style="168"/>
    <col min="13825" max="13826" width="1.85546875" style="168" customWidth="1"/>
    <col min="13827" max="13827" width="1.5703125" style="168" customWidth="1"/>
    <col min="13828" max="13828" width="2.28515625" style="168" customWidth="1"/>
    <col min="13829" max="13829" width="2" style="168" customWidth="1"/>
    <col min="13830" max="13830" width="2.42578125" style="168" customWidth="1"/>
    <col min="13831" max="13831" width="35.85546875" style="168" customWidth="1"/>
    <col min="13832" max="13832" width="3.42578125" style="168" customWidth="1"/>
    <col min="13833" max="13834" width="10.7109375" style="168" customWidth="1"/>
    <col min="13835" max="13835" width="13.28515625" style="168" customWidth="1"/>
    <col min="13836" max="14080" width="9.140625" style="168"/>
    <col min="14081" max="14082" width="1.85546875" style="168" customWidth="1"/>
    <col min="14083" max="14083" width="1.5703125" style="168" customWidth="1"/>
    <col min="14084" max="14084" width="2.28515625" style="168" customWidth="1"/>
    <col min="14085" max="14085" width="2" style="168" customWidth="1"/>
    <col min="14086" max="14086" width="2.42578125" style="168" customWidth="1"/>
    <col min="14087" max="14087" width="35.85546875" style="168" customWidth="1"/>
    <col min="14088" max="14088" width="3.42578125" style="168" customWidth="1"/>
    <col min="14089" max="14090" width="10.7109375" style="168" customWidth="1"/>
    <col min="14091" max="14091" width="13.28515625" style="168" customWidth="1"/>
    <col min="14092" max="14336" width="9.140625" style="168"/>
    <col min="14337" max="14338" width="1.85546875" style="168" customWidth="1"/>
    <col min="14339" max="14339" width="1.5703125" style="168" customWidth="1"/>
    <col min="14340" max="14340" width="2.28515625" style="168" customWidth="1"/>
    <col min="14341" max="14341" width="2" style="168" customWidth="1"/>
    <col min="14342" max="14342" width="2.42578125" style="168" customWidth="1"/>
    <col min="14343" max="14343" width="35.85546875" style="168" customWidth="1"/>
    <col min="14344" max="14344" width="3.42578125" style="168" customWidth="1"/>
    <col min="14345" max="14346" width="10.7109375" style="168" customWidth="1"/>
    <col min="14347" max="14347" width="13.28515625" style="168" customWidth="1"/>
    <col min="14348" max="14592" width="9.140625" style="168"/>
    <col min="14593" max="14594" width="1.85546875" style="168" customWidth="1"/>
    <col min="14595" max="14595" width="1.5703125" style="168" customWidth="1"/>
    <col min="14596" max="14596" width="2.28515625" style="168" customWidth="1"/>
    <col min="14597" max="14597" width="2" style="168" customWidth="1"/>
    <col min="14598" max="14598" width="2.42578125" style="168" customWidth="1"/>
    <col min="14599" max="14599" width="35.85546875" style="168" customWidth="1"/>
    <col min="14600" max="14600" width="3.42578125" style="168" customWidth="1"/>
    <col min="14601" max="14602" width="10.7109375" style="168" customWidth="1"/>
    <col min="14603" max="14603" width="13.28515625" style="168" customWidth="1"/>
    <col min="14604" max="14848" width="9.140625" style="168"/>
    <col min="14849" max="14850" width="1.85546875" style="168" customWidth="1"/>
    <col min="14851" max="14851" width="1.5703125" style="168" customWidth="1"/>
    <col min="14852" max="14852" width="2.28515625" style="168" customWidth="1"/>
    <col min="14853" max="14853" width="2" style="168" customWidth="1"/>
    <col min="14854" max="14854" width="2.42578125" style="168" customWidth="1"/>
    <col min="14855" max="14855" width="35.85546875" style="168" customWidth="1"/>
    <col min="14856" max="14856" width="3.42578125" style="168" customWidth="1"/>
    <col min="14857" max="14858" width="10.7109375" style="168" customWidth="1"/>
    <col min="14859" max="14859" width="13.28515625" style="168" customWidth="1"/>
    <col min="14860" max="15104" width="9.140625" style="168"/>
    <col min="15105" max="15106" width="1.85546875" style="168" customWidth="1"/>
    <col min="15107" max="15107" width="1.5703125" style="168" customWidth="1"/>
    <col min="15108" max="15108" width="2.28515625" style="168" customWidth="1"/>
    <col min="15109" max="15109" width="2" style="168" customWidth="1"/>
    <col min="15110" max="15110" width="2.42578125" style="168" customWidth="1"/>
    <col min="15111" max="15111" width="35.85546875" style="168" customWidth="1"/>
    <col min="15112" max="15112" width="3.42578125" style="168" customWidth="1"/>
    <col min="15113" max="15114" width="10.7109375" style="168" customWidth="1"/>
    <col min="15115" max="15115" width="13.28515625" style="168" customWidth="1"/>
    <col min="15116" max="15360" width="9.140625" style="168"/>
    <col min="15361" max="15362" width="1.85546875" style="168" customWidth="1"/>
    <col min="15363" max="15363" width="1.5703125" style="168" customWidth="1"/>
    <col min="15364" max="15364" width="2.28515625" style="168" customWidth="1"/>
    <col min="15365" max="15365" width="2" style="168" customWidth="1"/>
    <col min="15366" max="15366" width="2.42578125" style="168" customWidth="1"/>
    <col min="15367" max="15367" width="35.85546875" style="168" customWidth="1"/>
    <col min="15368" max="15368" width="3.42578125" style="168" customWidth="1"/>
    <col min="15369" max="15370" width="10.7109375" style="168" customWidth="1"/>
    <col min="15371" max="15371" width="13.28515625" style="168" customWidth="1"/>
    <col min="15372" max="15616" width="9.140625" style="168"/>
    <col min="15617" max="15618" width="1.85546875" style="168" customWidth="1"/>
    <col min="15619" max="15619" width="1.5703125" style="168" customWidth="1"/>
    <col min="15620" max="15620" width="2.28515625" style="168" customWidth="1"/>
    <col min="15621" max="15621" width="2" style="168" customWidth="1"/>
    <col min="15622" max="15622" width="2.42578125" style="168" customWidth="1"/>
    <col min="15623" max="15623" width="35.85546875" style="168" customWidth="1"/>
    <col min="15624" max="15624" width="3.42578125" style="168" customWidth="1"/>
    <col min="15625" max="15626" width="10.7109375" style="168" customWidth="1"/>
    <col min="15627" max="15627" width="13.28515625" style="168" customWidth="1"/>
    <col min="15628" max="15872" width="9.140625" style="168"/>
    <col min="15873" max="15874" width="1.85546875" style="168" customWidth="1"/>
    <col min="15875" max="15875" width="1.5703125" style="168" customWidth="1"/>
    <col min="15876" max="15876" width="2.28515625" style="168" customWidth="1"/>
    <col min="15877" max="15877" width="2" style="168" customWidth="1"/>
    <col min="15878" max="15878" width="2.42578125" style="168" customWidth="1"/>
    <col min="15879" max="15879" width="35.85546875" style="168" customWidth="1"/>
    <col min="15880" max="15880" width="3.42578125" style="168" customWidth="1"/>
    <col min="15881" max="15882" width="10.7109375" style="168" customWidth="1"/>
    <col min="15883" max="15883" width="13.28515625" style="168" customWidth="1"/>
    <col min="15884" max="16128" width="9.140625" style="168"/>
    <col min="16129" max="16130" width="1.85546875" style="168" customWidth="1"/>
    <col min="16131" max="16131" width="1.5703125" style="168" customWidth="1"/>
    <col min="16132" max="16132" width="2.28515625" style="168" customWidth="1"/>
    <col min="16133" max="16133" width="2" style="168" customWidth="1"/>
    <col min="16134" max="16134" width="2.42578125" style="168" customWidth="1"/>
    <col min="16135" max="16135" width="35.85546875" style="168" customWidth="1"/>
    <col min="16136" max="16136" width="3.42578125" style="168" customWidth="1"/>
    <col min="16137" max="16138" width="10.7109375" style="168" customWidth="1"/>
    <col min="16139" max="16139" width="13.28515625" style="168" customWidth="1"/>
    <col min="16140" max="16384" width="9.140625" style="168"/>
  </cols>
  <sheetData>
    <row r="1" spans="1:11">
      <c r="A1" s="222"/>
      <c r="B1" s="222"/>
      <c r="C1" s="222"/>
      <c r="D1" s="222"/>
      <c r="E1" s="222"/>
      <c r="F1" s="222"/>
      <c r="G1" s="222"/>
      <c r="H1" s="223" t="s">
        <v>340</v>
      </c>
      <c r="I1" s="224"/>
      <c r="J1" s="225"/>
      <c r="K1" s="222"/>
    </row>
    <row r="2" spans="1:11">
      <c r="A2" s="222"/>
      <c r="B2" s="222"/>
      <c r="C2" s="222"/>
      <c r="D2" s="222"/>
      <c r="E2" s="222"/>
      <c r="F2" s="222"/>
      <c r="G2" s="222"/>
      <c r="H2" s="223" t="s">
        <v>341</v>
      </c>
      <c r="I2" s="224"/>
      <c r="J2" s="225"/>
      <c r="K2" s="222"/>
    </row>
    <row r="3" spans="1:11" ht="15.75" customHeight="1">
      <c r="A3" s="222"/>
      <c r="B3" s="222"/>
      <c r="C3" s="222"/>
      <c r="D3" s="222"/>
      <c r="E3" s="222"/>
      <c r="F3" s="222"/>
      <c r="G3" s="222"/>
      <c r="H3" s="223" t="s">
        <v>342</v>
      </c>
      <c r="I3" s="224"/>
      <c r="J3" s="226"/>
      <c r="K3" s="222"/>
    </row>
    <row r="4" spans="1:11" ht="6.75" customHeight="1">
      <c r="A4" s="222"/>
      <c r="B4" s="222"/>
      <c r="C4" s="222"/>
      <c r="D4" s="222"/>
      <c r="E4" s="222"/>
      <c r="F4" s="222"/>
      <c r="G4" s="222"/>
      <c r="I4" s="225"/>
      <c r="J4" s="226"/>
      <c r="K4" s="222"/>
    </row>
    <row r="5" spans="1:11">
      <c r="A5" s="478" t="s">
        <v>343</v>
      </c>
      <c r="B5" s="478"/>
      <c r="C5" s="478"/>
      <c r="D5" s="478"/>
      <c r="E5" s="478"/>
      <c r="F5" s="478"/>
      <c r="G5" s="478"/>
      <c r="H5" s="478"/>
      <c r="I5" s="478"/>
      <c r="J5" s="478"/>
      <c r="K5" s="478"/>
    </row>
    <row r="6" spans="1:11" ht="30" customHeight="1">
      <c r="A6" s="459" t="s">
        <v>6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</row>
    <row r="7" spans="1:11">
      <c r="A7" s="459" t="s">
        <v>7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</row>
    <row r="8" spans="1:11" ht="7.5" customHeight="1">
      <c r="A8" s="228"/>
      <c r="B8" s="228"/>
      <c r="C8" s="228"/>
      <c r="D8" s="228"/>
      <c r="E8" s="228"/>
      <c r="F8" s="229"/>
      <c r="G8" s="479"/>
      <c r="H8" s="479"/>
      <c r="I8" s="459"/>
      <c r="J8" s="459"/>
      <c r="K8" s="459"/>
    </row>
    <row r="9" spans="1:11" ht="15" customHeight="1">
      <c r="A9" s="480" t="s">
        <v>344</v>
      </c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1" ht="7.5" customHeight="1">
      <c r="A10" s="230"/>
      <c r="B10" s="231"/>
      <c r="C10" s="231"/>
      <c r="D10" s="231"/>
      <c r="E10" s="231"/>
      <c r="F10" s="231"/>
      <c r="G10" s="231"/>
      <c r="H10" s="231"/>
      <c r="I10" s="231"/>
      <c r="J10" s="231"/>
      <c r="K10" s="231"/>
    </row>
    <row r="11" spans="1:11">
      <c r="A11" s="477" t="s">
        <v>345</v>
      </c>
      <c r="B11" s="459"/>
      <c r="C11" s="459"/>
      <c r="D11" s="459"/>
      <c r="E11" s="459"/>
      <c r="F11" s="459"/>
      <c r="G11" s="459"/>
      <c r="H11" s="459"/>
      <c r="I11" s="459"/>
      <c r="J11" s="459"/>
      <c r="K11" s="459"/>
    </row>
    <row r="12" spans="1:11">
      <c r="A12" s="459" t="s">
        <v>10</v>
      </c>
      <c r="B12" s="459"/>
      <c r="C12" s="459"/>
      <c r="D12" s="459"/>
      <c r="E12" s="459"/>
      <c r="F12" s="459"/>
      <c r="G12" s="459"/>
      <c r="H12" s="459"/>
      <c r="I12" s="459"/>
      <c r="J12" s="459"/>
      <c r="K12" s="459"/>
    </row>
    <row r="13" spans="1:11">
      <c r="A13" s="459" t="s">
        <v>11</v>
      </c>
      <c r="B13" s="459"/>
      <c r="C13" s="459"/>
      <c r="D13" s="459"/>
      <c r="E13" s="459"/>
      <c r="F13" s="459"/>
      <c r="G13" s="459"/>
      <c r="H13" s="459"/>
      <c r="I13" s="459"/>
      <c r="J13" s="459"/>
      <c r="K13" s="459"/>
    </row>
    <row r="14" spans="1:11" ht="11.25" customHeight="1">
      <c r="A14" s="230"/>
      <c r="B14" s="231"/>
      <c r="C14" s="231"/>
      <c r="D14" s="231"/>
      <c r="E14" s="231"/>
      <c r="F14" s="231"/>
      <c r="G14" s="229"/>
      <c r="H14" s="229"/>
      <c r="I14" s="229"/>
      <c r="J14" s="229"/>
      <c r="K14" s="229"/>
    </row>
    <row r="15" spans="1:11">
      <c r="A15" s="477" t="s">
        <v>12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</row>
    <row r="16" spans="1:11" ht="15" customHeight="1">
      <c r="A16" s="459" t="s">
        <v>346</v>
      </c>
      <c r="B16" s="459"/>
      <c r="C16" s="459"/>
      <c r="D16" s="459"/>
      <c r="E16" s="459"/>
      <c r="F16" s="459"/>
      <c r="G16" s="459"/>
      <c r="H16" s="459"/>
      <c r="I16" s="459"/>
      <c r="J16" s="459"/>
      <c r="K16" s="459"/>
    </row>
    <row r="17" spans="1:11">
      <c r="A17" s="232"/>
      <c r="B17" s="229"/>
      <c r="C17" s="229"/>
      <c r="D17" s="229"/>
      <c r="E17" s="229"/>
      <c r="F17" s="229"/>
      <c r="G17" s="229" t="s">
        <v>347</v>
      </c>
      <c r="H17" s="229"/>
      <c r="I17" s="222"/>
      <c r="J17" s="222"/>
      <c r="K17" s="233"/>
    </row>
    <row r="18" spans="1:11" ht="9" customHeight="1">
      <c r="A18" s="459"/>
      <c r="B18" s="459"/>
      <c r="C18" s="459"/>
      <c r="D18" s="459"/>
      <c r="E18" s="459"/>
      <c r="F18" s="459"/>
      <c r="G18" s="459"/>
      <c r="H18" s="459"/>
      <c r="I18" s="459"/>
      <c r="J18" s="459"/>
      <c r="K18" s="459"/>
    </row>
    <row r="19" spans="1:11">
      <c r="A19" s="232"/>
      <c r="B19" s="229"/>
      <c r="C19" s="229"/>
      <c r="D19" s="229"/>
      <c r="E19" s="229"/>
      <c r="F19" s="229"/>
      <c r="G19" s="229"/>
      <c r="H19" s="229"/>
      <c r="I19" s="234"/>
      <c r="J19" s="235"/>
      <c r="K19" s="236" t="s">
        <v>15</v>
      </c>
    </row>
    <row r="20" spans="1:11">
      <c r="A20" s="232"/>
      <c r="B20" s="229"/>
      <c r="C20" s="229"/>
      <c r="D20" s="229"/>
      <c r="E20" s="229"/>
      <c r="F20" s="229"/>
      <c r="G20" s="229"/>
      <c r="H20" s="229"/>
      <c r="I20" s="237"/>
      <c r="J20" s="237" t="s">
        <v>348</v>
      </c>
      <c r="K20" s="238"/>
    </row>
    <row r="21" spans="1:11">
      <c r="A21" s="232"/>
      <c r="B21" s="229"/>
      <c r="C21" s="229"/>
      <c r="D21" s="229"/>
      <c r="E21" s="229"/>
      <c r="F21" s="229"/>
      <c r="G21" s="229"/>
      <c r="H21" s="229"/>
      <c r="I21" s="237"/>
      <c r="J21" s="237" t="s">
        <v>17</v>
      </c>
      <c r="K21" s="238"/>
    </row>
    <row r="22" spans="1:11">
      <c r="A22" s="232"/>
      <c r="B22" s="229"/>
      <c r="C22" s="229"/>
      <c r="D22" s="229"/>
      <c r="E22" s="229"/>
      <c r="F22" s="229"/>
      <c r="G22" s="229"/>
      <c r="H22" s="229"/>
      <c r="I22" s="239"/>
      <c r="J22" s="237" t="s">
        <v>18</v>
      </c>
      <c r="K22" s="238" t="s">
        <v>19</v>
      </c>
    </row>
    <row r="23" spans="1:11" ht="8.25" customHeight="1">
      <c r="A23" s="228"/>
      <c r="B23" s="228"/>
      <c r="C23" s="228"/>
      <c r="D23" s="228"/>
      <c r="E23" s="228"/>
      <c r="F23" s="228"/>
      <c r="G23" s="229"/>
      <c r="H23" s="229"/>
      <c r="I23" s="240"/>
      <c r="J23" s="240"/>
      <c r="K23" s="241"/>
    </row>
    <row r="24" spans="1:11">
      <c r="A24" s="228"/>
      <c r="B24" s="228"/>
      <c r="C24" s="228"/>
      <c r="D24" s="228"/>
      <c r="E24" s="228"/>
      <c r="F24" s="228"/>
      <c r="G24" s="242"/>
      <c r="H24" s="229"/>
      <c r="I24" s="240"/>
      <c r="J24" s="240"/>
      <c r="K24" s="239" t="s">
        <v>349</v>
      </c>
    </row>
    <row r="25" spans="1:11" ht="15" customHeight="1">
      <c r="A25" s="488" t="s">
        <v>25</v>
      </c>
      <c r="B25" s="491"/>
      <c r="C25" s="491"/>
      <c r="D25" s="491"/>
      <c r="E25" s="491"/>
      <c r="F25" s="491"/>
      <c r="G25" s="488" t="s">
        <v>26</v>
      </c>
      <c r="H25" s="488" t="s">
        <v>350</v>
      </c>
      <c r="I25" s="492" t="s">
        <v>351</v>
      </c>
      <c r="J25" s="493"/>
      <c r="K25" s="493"/>
    </row>
    <row r="26" spans="1:11">
      <c r="A26" s="491"/>
      <c r="B26" s="491"/>
      <c r="C26" s="491"/>
      <c r="D26" s="491"/>
      <c r="E26" s="491"/>
      <c r="F26" s="491"/>
      <c r="G26" s="488"/>
      <c r="H26" s="488"/>
      <c r="I26" s="494" t="s">
        <v>352</v>
      </c>
      <c r="J26" s="494"/>
      <c r="K26" s="495"/>
    </row>
    <row r="27" spans="1:11" ht="25.5" customHeight="1">
      <c r="A27" s="491"/>
      <c r="B27" s="491"/>
      <c r="C27" s="491"/>
      <c r="D27" s="491"/>
      <c r="E27" s="491"/>
      <c r="F27" s="491"/>
      <c r="G27" s="488"/>
      <c r="H27" s="488"/>
      <c r="I27" s="488" t="s">
        <v>353</v>
      </c>
      <c r="J27" s="488" t="s">
        <v>354</v>
      </c>
      <c r="K27" s="489"/>
    </row>
    <row r="28" spans="1:11" ht="36" customHeight="1">
      <c r="A28" s="491"/>
      <c r="B28" s="491"/>
      <c r="C28" s="491"/>
      <c r="D28" s="491"/>
      <c r="E28" s="491"/>
      <c r="F28" s="491"/>
      <c r="G28" s="488"/>
      <c r="H28" s="488"/>
      <c r="I28" s="488"/>
      <c r="J28" s="243" t="s">
        <v>355</v>
      </c>
      <c r="K28" s="243" t="s">
        <v>356</v>
      </c>
    </row>
    <row r="29" spans="1:11">
      <c r="A29" s="490">
        <v>1</v>
      </c>
      <c r="B29" s="490"/>
      <c r="C29" s="490"/>
      <c r="D29" s="490"/>
      <c r="E29" s="490"/>
      <c r="F29" s="490"/>
      <c r="G29" s="244">
        <v>2</v>
      </c>
      <c r="H29" s="244">
        <v>3</v>
      </c>
      <c r="I29" s="244">
        <v>4</v>
      </c>
      <c r="J29" s="244">
        <v>5</v>
      </c>
      <c r="K29" s="244">
        <v>6</v>
      </c>
    </row>
    <row r="30" spans="1:11">
      <c r="A30" s="245">
        <v>2</v>
      </c>
      <c r="B30" s="245"/>
      <c r="C30" s="246"/>
      <c r="D30" s="246"/>
      <c r="E30" s="246"/>
      <c r="F30" s="246"/>
      <c r="G30" s="247" t="s">
        <v>357</v>
      </c>
      <c r="H30" s="248">
        <v>1</v>
      </c>
      <c r="I30" s="249">
        <f>I31+I37+I39+I42+I47+I59+I66+I75+I81</f>
        <v>2041.59</v>
      </c>
      <c r="J30" s="249">
        <f>J31+J37+J39+J42+J47+J59+J66+J75+J81</f>
        <v>102217.87000000001</v>
      </c>
      <c r="K30" s="249">
        <f>K31+K37+K39+K42+K47+K59+K66+K75+K81</f>
        <v>0</v>
      </c>
    </row>
    <row r="31" spans="1:11">
      <c r="A31" s="245">
        <v>2</v>
      </c>
      <c r="B31" s="245">
        <v>1</v>
      </c>
      <c r="C31" s="245"/>
      <c r="D31" s="245"/>
      <c r="E31" s="245"/>
      <c r="F31" s="245"/>
      <c r="G31" s="250" t="s">
        <v>37</v>
      </c>
      <c r="H31" s="248">
        <v>2</v>
      </c>
      <c r="I31" s="249">
        <f>I32+I36</f>
        <v>0</v>
      </c>
      <c r="J31" s="249">
        <f>J32+J36</f>
        <v>97631.52</v>
      </c>
      <c r="K31" s="249">
        <f>K32+K36</f>
        <v>0</v>
      </c>
    </row>
    <row r="32" spans="1:11">
      <c r="A32" s="246">
        <v>2</v>
      </c>
      <c r="B32" s="246">
        <v>1</v>
      </c>
      <c r="C32" s="246">
        <v>1</v>
      </c>
      <c r="D32" s="246"/>
      <c r="E32" s="246"/>
      <c r="F32" s="246"/>
      <c r="G32" s="251" t="s">
        <v>358</v>
      </c>
      <c r="H32" s="244">
        <v>3</v>
      </c>
      <c r="I32" s="252">
        <f>I33+I35</f>
        <v>0</v>
      </c>
      <c r="J32" s="252">
        <f>J33+J35</f>
        <v>96112.55</v>
      </c>
      <c r="K32" s="252">
        <f>K33+K35</f>
        <v>0</v>
      </c>
    </row>
    <row r="33" spans="1:11">
      <c r="A33" s="246">
        <v>2</v>
      </c>
      <c r="B33" s="246">
        <v>1</v>
      </c>
      <c r="C33" s="246">
        <v>1</v>
      </c>
      <c r="D33" s="246">
        <v>1</v>
      </c>
      <c r="E33" s="246">
        <v>1</v>
      </c>
      <c r="F33" s="246">
        <v>1</v>
      </c>
      <c r="G33" s="251" t="s">
        <v>359</v>
      </c>
      <c r="H33" s="244">
        <v>4</v>
      </c>
      <c r="I33" s="252"/>
      <c r="J33" s="252">
        <v>96112.55</v>
      </c>
      <c r="K33" s="252"/>
    </row>
    <row r="34" spans="1:11">
      <c r="A34" s="246"/>
      <c r="B34" s="246"/>
      <c r="C34" s="246"/>
      <c r="D34" s="246"/>
      <c r="E34" s="246"/>
      <c r="F34" s="246"/>
      <c r="G34" s="251" t="s">
        <v>360</v>
      </c>
      <c r="H34" s="244">
        <v>5</v>
      </c>
      <c r="I34" s="252"/>
      <c r="J34" s="252">
        <v>14943.1</v>
      </c>
      <c r="K34" s="252"/>
    </row>
    <row r="35" spans="1:11" hidden="1" collapsed="1">
      <c r="A35" s="246">
        <v>2</v>
      </c>
      <c r="B35" s="246">
        <v>1</v>
      </c>
      <c r="C35" s="246">
        <v>1</v>
      </c>
      <c r="D35" s="246">
        <v>1</v>
      </c>
      <c r="E35" s="246">
        <v>2</v>
      </c>
      <c r="F35" s="246">
        <v>1</v>
      </c>
      <c r="G35" s="251" t="s">
        <v>40</v>
      </c>
      <c r="H35" s="244">
        <v>6</v>
      </c>
      <c r="I35" s="252"/>
      <c r="J35" s="252"/>
      <c r="K35" s="252"/>
    </row>
    <row r="36" spans="1:11">
      <c r="A36" s="246">
        <v>2</v>
      </c>
      <c r="B36" s="246">
        <v>1</v>
      </c>
      <c r="C36" s="246">
        <v>2</v>
      </c>
      <c r="D36" s="246"/>
      <c r="E36" s="246"/>
      <c r="F36" s="246"/>
      <c r="G36" s="251" t="s">
        <v>41</v>
      </c>
      <c r="H36" s="244">
        <v>7</v>
      </c>
      <c r="I36" s="252"/>
      <c r="J36" s="252">
        <v>1518.97</v>
      </c>
      <c r="K36" s="252"/>
    </row>
    <row r="37" spans="1:11">
      <c r="A37" s="245">
        <v>2</v>
      </c>
      <c r="B37" s="245">
        <v>2</v>
      </c>
      <c r="C37" s="245"/>
      <c r="D37" s="245"/>
      <c r="E37" s="245"/>
      <c r="F37" s="245"/>
      <c r="G37" s="250" t="s">
        <v>361</v>
      </c>
      <c r="H37" s="248">
        <v>8</v>
      </c>
      <c r="I37" s="253">
        <f>I38</f>
        <v>2041.59</v>
      </c>
      <c r="J37" s="253">
        <f>J38</f>
        <v>3793.28</v>
      </c>
      <c r="K37" s="253">
        <f>K38</f>
        <v>0</v>
      </c>
    </row>
    <row r="38" spans="1:11">
      <c r="A38" s="246">
        <v>2</v>
      </c>
      <c r="B38" s="246">
        <v>2</v>
      </c>
      <c r="C38" s="246">
        <v>1</v>
      </c>
      <c r="D38" s="246"/>
      <c r="E38" s="246"/>
      <c r="F38" s="246"/>
      <c r="G38" s="251" t="s">
        <v>361</v>
      </c>
      <c r="H38" s="244">
        <v>9</v>
      </c>
      <c r="I38" s="252">
        <v>2041.59</v>
      </c>
      <c r="J38" s="252">
        <v>3793.28</v>
      </c>
      <c r="K38" s="252"/>
    </row>
    <row r="39" spans="1:11" hidden="1" collapsed="1">
      <c r="A39" s="245">
        <v>2</v>
      </c>
      <c r="B39" s="245">
        <v>3</v>
      </c>
      <c r="C39" s="245"/>
      <c r="D39" s="245"/>
      <c r="E39" s="245"/>
      <c r="F39" s="245"/>
      <c r="G39" s="250" t="s">
        <v>58</v>
      </c>
      <c r="H39" s="248">
        <v>10</v>
      </c>
      <c r="I39" s="249">
        <f>I40+I41</f>
        <v>0</v>
      </c>
      <c r="J39" s="249">
        <f>J40+J41</f>
        <v>0</v>
      </c>
      <c r="K39" s="249">
        <f>K40+K41</f>
        <v>0</v>
      </c>
    </row>
    <row r="40" spans="1:11" hidden="1" collapsed="1">
      <c r="A40" s="246">
        <v>2</v>
      </c>
      <c r="B40" s="246">
        <v>3</v>
      </c>
      <c r="C40" s="246">
        <v>1</v>
      </c>
      <c r="D40" s="246"/>
      <c r="E40" s="246"/>
      <c r="F40" s="246"/>
      <c r="G40" s="251" t="s">
        <v>59</v>
      </c>
      <c r="H40" s="244">
        <v>11</v>
      </c>
      <c r="I40" s="252"/>
      <c r="J40" s="252"/>
      <c r="K40" s="252"/>
    </row>
    <row r="41" spans="1:11" hidden="1" collapsed="1">
      <c r="A41" s="246">
        <v>2</v>
      </c>
      <c r="B41" s="246">
        <v>3</v>
      </c>
      <c r="C41" s="246">
        <v>2</v>
      </c>
      <c r="D41" s="246"/>
      <c r="E41" s="246"/>
      <c r="F41" s="246"/>
      <c r="G41" s="251" t="s">
        <v>70</v>
      </c>
      <c r="H41" s="244">
        <v>12</v>
      </c>
      <c r="I41" s="252"/>
      <c r="J41" s="252"/>
      <c r="K41" s="252"/>
    </row>
    <row r="42" spans="1:11" hidden="1" collapsed="1">
      <c r="A42" s="245">
        <v>2</v>
      </c>
      <c r="B42" s="245">
        <v>4</v>
      </c>
      <c r="C42" s="245"/>
      <c r="D42" s="245"/>
      <c r="E42" s="245"/>
      <c r="F42" s="245"/>
      <c r="G42" s="250" t="s">
        <v>71</v>
      </c>
      <c r="H42" s="248">
        <v>13</v>
      </c>
      <c r="I42" s="249">
        <f>I43</f>
        <v>0</v>
      </c>
      <c r="J42" s="249">
        <f>J43</f>
        <v>0</v>
      </c>
      <c r="K42" s="249">
        <f>K43</f>
        <v>0</v>
      </c>
    </row>
    <row r="43" spans="1:11" hidden="1" collapsed="1">
      <c r="A43" s="246">
        <v>2</v>
      </c>
      <c r="B43" s="246">
        <v>4</v>
      </c>
      <c r="C43" s="246">
        <v>1</v>
      </c>
      <c r="D43" s="246"/>
      <c r="E43" s="246"/>
      <c r="F43" s="246"/>
      <c r="G43" s="251" t="s">
        <v>362</v>
      </c>
      <c r="H43" s="244">
        <v>14</v>
      </c>
      <c r="I43" s="252">
        <f>I44+I45+I46</f>
        <v>0</v>
      </c>
      <c r="J43" s="252">
        <f>J44+J45+J46</f>
        <v>0</v>
      </c>
      <c r="K43" s="252">
        <f>K44+K45+K46</f>
        <v>0</v>
      </c>
    </row>
    <row r="44" spans="1:11" hidden="1" collapsed="1">
      <c r="A44" s="246">
        <v>2</v>
      </c>
      <c r="B44" s="246">
        <v>4</v>
      </c>
      <c r="C44" s="246">
        <v>1</v>
      </c>
      <c r="D44" s="246">
        <v>1</v>
      </c>
      <c r="E44" s="246">
        <v>1</v>
      </c>
      <c r="F44" s="246">
        <v>1</v>
      </c>
      <c r="G44" s="251" t="s">
        <v>73</v>
      </c>
      <c r="H44" s="244">
        <v>15</v>
      </c>
      <c r="I44" s="252"/>
      <c r="J44" s="252"/>
      <c r="K44" s="252"/>
    </row>
    <row r="45" spans="1:11" hidden="1" collapsed="1">
      <c r="A45" s="246">
        <v>2</v>
      </c>
      <c r="B45" s="246">
        <v>4</v>
      </c>
      <c r="C45" s="246">
        <v>1</v>
      </c>
      <c r="D45" s="246">
        <v>1</v>
      </c>
      <c r="E45" s="246">
        <v>1</v>
      </c>
      <c r="F45" s="246">
        <v>2</v>
      </c>
      <c r="G45" s="251" t="s">
        <v>74</v>
      </c>
      <c r="H45" s="244">
        <v>16</v>
      </c>
      <c r="I45" s="252"/>
      <c r="J45" s="252"/>
      <c r="K45" s="252"/>
    </row>
    <row r="46" spans="1:11" hidden="1" collapsed="1">
      <c r="A46" s="246">
        <v>2</v>
      </c>
      <c r="B46" s="246">
        <v>4</v>
      </c>
      <c r="C46" s="246">
        <v>1</v>
      </c>
      <c r="D46" s="246">
        <v>1</v>
      </c>
      <c r="E46" s="246">
        <v>1</v>
      </c>
      <c r="F46" s="246">
        <v>3</v>
      </c>
      <c r="G46" s="251" t="s">
        <v>75</v>
      </c>
      <c r="H46" s="244">
        <v>17</v>
      </c>
      <c r="I46" s="252"/>
      <c r="J46" s="252"/>
      <c r="K46" s="252"/>
    </row>
    <row r="47" spans="1:11" hidden="1" collapsed="1">
      <c r="A47" s="245">
        <v>2</v>
      </c>
      <c r="B47" s="245">
        <v>5</v>
      </c>
      <c r="C47" s="245"/>
      <c r="D47" s="245"/>
      <c r="E47" s="245"/>
      <c r="F47" s="245"/>
      <c r="G47" s="250" t="s">
        <v>76</v>
      </c>
      <c r="H47" s="248">
        <v>18</v>
      </c>
      <c r="I47" s="249">
        <f>I48+I51+I54</f>
        <v>0</v>
      </c>
      <c r="J47" s="249">
        <f>J48+J51+J54</f>
        <v>0</v>
      </c>
      <c r="K47" s="249">
        <f>K48+K51+K54</f>
        <v>0</v>
      </c>
    </row>
    <row r="48" spans="1:11" hidden="1" collapsed="1">
      <c r="A48" s="246">
        <v>2</v>
      </c>
      <c r="B48" s="246">
        <v>5</v>
      </c>
      <c r="C48" s="246">
        <v>1</v>
      </c>
      <c r="D48" s="246"/>
      <c r="E48" s="246"/>
      <c r="F48" s="246"/>
      <c r="G48" s="251" t="s">
        <v>77</v>
      </c>
      <c r="H48" s="244">
        <v>19</v>
      </c>
      <c r="I48" s="252">
        <f>I49+I50</f>
        <v>0</v>
      </c>
      <c r="J48" s="252">
        <f>J49+J50</f>
        <v>0</v>
      </c>
      <c r="K48" s="252">
        <f>K49+K50</f>
        <v>0</v>
      </c>
    </row>
    <row r="49" spans="1:11" ht="24" hidden="1" customHeight="1" collapsed="1">
      <c r="A49" s="246">
        <v>2</v>
      </c>
      <c r="B49" s="246">
        <v>5</v>
      </c>
      <c r="C49" s="246">
        <v>1</v>
      </c>
      <c r="D49" s="246">
        <v>1</v>
      </c>
      <c r="E49" s="246">
        <v>1</v>
      </c>
      <c r="F49" s="246">
        <v>1</v>
      </c>
      <c r="G49" s="251" t="s">
        <v>78</v>
      </c>
      <c r="H49" s="244">
        <v>20</v>
      </c>
      <c r="I49" s="252"/>
      <c r="J49" s="252"/>
      <c r="K49" s="252"/>
    </row>
    <row r="50" spans="1:11" hidden="1" collapsed="1">
      <c r="A50" s="246">
        <v>2</v>
      </c>
      <c r="B50" s="246">
        <v>5</v>
      </c>
      <c r="C50" s="246">
        <v>1</v>
      </c>
      <c r="D50" s="246">
        <v>1</v>
      </c>
      <c r="E50" s="246">
        <v>1</v>
      </c>
      <c r="F50" s="246">
        <v>2</v>
      </c>
      <c r="G50" s="251" t="s">
        <v>79</v>
      </c>
      <c r="H50" s="244">
        <v>21</v>
      </c>
      <c r="I50" s="252"/>
      <c r="J50" s="252"/>
      <c r="K50" s="252"/>
    </row>
    <row r="51" spans="1:11" hidden="1" collapsed="1">
      <c r="A51" s="246">
        <v>2</v>
      </c>
      <c r="B51" s="246">
        <v>5</v>
      </c>
      <c r="C51" s="246">
        <v>2</v>
      </c>
      <c r="D51" s="246"/>
      <c r="E51" s="246"/>
      <c r="F51" s="246"/>
      <c r="G51" s="251" t="s">
        <v>80</v>
      </c>
      <c r="H51" s="244">
        <v>22</v>
      </c>
      <c r="I51" s="252">
        <f>I52+I53</f>
        <v>0</v>
      </c>
      <c r="J51" s="252">
        <f>J52+J53</f>
        <v>0</v>
      </c>
      <c r="K51" s="252">
        <f>K52+K53</f>
        <v>0</v>
      </c>
    </row>
    <row r="52" spans="1:11" ht="24" hidden="1" customHeight="1" collapsed="1">
      <c r="A52" s="246">
        <v>2</v>
      </c>
      <c r="B52" s="246">
        <v>5</v>
      </c>
      <c r="C52" s="246">
        <v>2</v>
      </c>
      <c r="D52" s="246">
        <v>1</v>
      </c>
      <c r="E52" s="246">
        <v>1</v>
      </c>
      <c r="F52" s="246">
        <v>1</v>
      </c>
      <c r="G52" s="251" t="s">
        <v>81</v>
      </c>
      <c r="H52" s="244">
        <v>23</v>
      </c>
      <c r="I52" s="252"/>
      <c r="J52" s="252"/>
      <c r="K52" s="252"/>
    </row>
    <row r="53" spans="1:11" ht="24" hidden="1" customHeight="1" collapsed="1">
      <c r="A53" s="246">
        <v>2</v>
      </c>
      <c r="B53" s="246">
        <v>5</v>
      </c>
      <c r="C53" s="246">
        <v>2</v>
      </c>
      <c r="D53" s="246">
        <v>1</v>
      </c>
      <c r="E53" s="246">
        <v>1</v>
      </c>
      <c r="F53" s="246">
        <v>2</v>
      </c>
      <c r="G53" s="251" t="s">
        <v>363</v>
      </c>
      <c r="H53" s="244">
        <v>24</v>
      </c>
      <c r="I53" s="252"/>
      <c r="J53" s="252"/>
      <c r="K53" s="252"/>
    </row>
    <row r="54" spans="1:11" hidden="1" collapsed="1">
      <c r="A54" s="246">
        <v>2</v>
      </c>
      <c r="B54" s="246">
        <v>5</v>
      </c>
      <c r="C54" s="246">
        <v>3</v>
      </c>
      <c r="D54" s="246"/>
      <c r="E54" s="246"/>
      <c r="F54" s="246"/>
      <c r="G54" s="251" t="s">
        <v>83</v>
      </c>
      <c r="H54" s="244">
        <v>25</v>
      </c>
      <c r="I54" s="252">
        <f>I55+I56+I57+I58</f>
        <v>0</v>
      </c>
      <c r="J54" s="252">
        <f>J55+J56+J57+J58</f>
        <v>0</v>
      </c>
      <c r="K54" s="252">
        <f>K55+K56+K57+K58</f>
        <v>0</v>
      </c>
    </row>
    <row r="55" spans="1:11" ht="24" hidden="1" customHeight="1" collapsed="1">
      <c r="A55" s="246">
        <v>2</v>
      </c>
      <c r="B55" s="246">
        <v>5</v>
      </c>
      <c r="C55" s="246">
        <v>3</v>
      </c>
      <c r="D55" s="246">
        <v>1</v>
      </c>
      <c r="E55" s="246">
        <v>1</v>
      </c>
      <c r="F55" s="246">
        <v>1</v>
      </c>
      <c r="G55" s="251" t="s">
        <v>84</v>
      </c>
      <c r="H55" s="244">
        <v>26</v>
      </c>
      <c r="I55" s="252"/>
      <c r="J55" s="252"/>
      <c r="K55" s="252"/>
    </row>
    <row r="56" spans="1:11" hidden="1" collapsed="1">
      <c r="A56" s="246">
        <v>2</v>
      </c>
      <c r="B56" s="246">
        <v>5</v>
      </c>
      <c r="C56" s="246">
        <v>3</v>
      </c>
      <c r="D56" s="246">
        <v>1</v>
      </c>
      <c r="E56" s="246">
        <v>1</v>
      </c>
      <c r="F56" s="246">
        <v>2</v>
      </c>
      <c r="G56" s="251" t="s">
        <v>85</v>
      </c>
      <c r="H56" s="244">
        <v>27</v>
      </c>
      <c r="I56" s="252"/>
      <c r="J56" s="252"/>
      <c r="K56" s="252"/>
    </row>
    <row r="57" spans="1:11" ht="24" hidden="1" customHeight="1" collapsed="1">
      <c r="A57" s="246">
        <v>2</v>
      </c>
      <c r="B57" s="246">
        <v>5</v>
      </c>
      <c r="C57" s="246">
        <v>3</v>
      </c>
      <c r="D57" s="246">
        <v>2</v>
      </c>
      <c r="E57" s="246">
        <v>1</v>
      </c>
      <c r="F57" s="246">
        <v>1</v>
      </c>
      <c r="G57" s="254" t="s">
        <v>86</v>
      </c>
      <c r="H57" s="244">
        <v>28</v>
      </c>
      <c r="I57" s="252"/>
      <c r="J57" s="252"/>
      <c r="K57" s="252"/>
    </row>
    <row r="58" spans="1:11" hidden="1" collapsed="1">
      <c r="A58" s="246">
        <v>2</v>
      </c>
      <c r="B58" s="246">
        <v>5</v>
      </c>
      <c r="C58" s="246">
        <v>3</v>
      </c>
      <c r="D58" s="246">
        <v>2</v>
      </c>
      <c r="E58" s="246">
        <v>1</v>
      </c>
      <c r="F58" s="246">
        <v>2</v>
      </c>
      <c r="G58" s="254" t="s">
        <v>87</v>
      </c>
      <c r="H58" s="244">
        <v>29</v>
      </c>
      <c r="I58" s="252"/>
      <c r="J58" s="252"/>
      <c r="K58" s="252"/>
    </row>
    <row r="59" spans="1:11" hidden="1" collapsed="1">
      <c r="A59" s="245">
        <v>2</v>
      </c>
      <c r="B59" s="245">
        <v>6</v>
      </c>
      <c r="C59" s="245"/>
      <c r="D59" s="245"/>
      <c r="E59" s="245"/>
      <c r="F59" s="245"/>
      <c r="G59" s="250" t="s">
        <v>88</v>
      </c>
      <c r="H59" s="248">
        <v>30</v>
      </c>
      <c r="I59" s="249">
        <f>I60+I61+I62+I63+I64+I65</f>
        <v>0</v>
      </c>
      <c r="J59" s="249">
        <f>J60+J61+J62+J63+J64+J65</f>
        <v>0</v>
      </c>
      <c r="K59" s="249">
        <f>K60+K61+K62+K63+K64+K65</f>
        <v>0</v>
      </c>
    </row>
    <row r="60" spans="1:11" hidden="1" collapsed="1">
      <c r="A60" s="246">
        <v>2</v>
      </c>
      <c r="B60" s="246">
        <v>6</v>
      </c>
      <c r="C60" s="246">
        <v>1</v>
      </c>
      <c r="D60" s="246"/>
      <c r="E60" s="246"/>
      <c r="F60" s="246"/>
      <c r="G60" s="251" t="s">
        <v>364</v>
      </c>
      <c r="H60" s="244">
        <v>31</v>
      </c>
      <c r="I60" s="252"/>
      <c r="J60" s="252"/>
      <c r="K60" s="252"/>
    </row>
    <row r="61" spans="1:11" hidden="1" collapsed="1">
      <c r="A61" s="246">
        <v>2</v>
      </c>
      <c r="B61" s="246">
        <v>6</v>
      </c>
      <c r="C61" s="246">
        <v>2</v>
      </c>
      <c r="D61" s="246"/>
      <c r="E61" s="246"/>
      <c r="F61" s="246"/>
      <c r="G61" s="251" t="s">
        <v>365</v>
      </c>
      <c r="H61" s="244">
        <v>32</v>
      </c>
      <c r="I61" s="252"/>
      <c r="J61" s="252"/>
      <c r="K61" s="252"/>
    </row>
    <row r="62" spans="1:11" hidden="1" collapsed="1">
      <c r="A62" s="246">
        <v>2</v>
      </c>
      <c r="B62" s="246">
        <v>6</v>
      </c>
      <c r="C62" s="246">
        <v>3</v>
      </c>
      <c r="D62" s="246"/>
      <c r="E62" s="246"/>
      <c r="F62" s="246"/>
      <c r="G62" s="251" t="s">
        <v>366</v>
      </c>
      <c r="H62" s="244">
        <v>33</v>
      </c>
      <c r="I62" s="252"/>
      <c r="J62" s="252"/>
      <c r="K62" s="252"/>
    </row>
    <row r="63" spans="1:11" ht="24" hidden="1" customHeight="1" collapsed="1">
      <c r="A63" s="246">
        <v>2</v>
      </c>
      <c r="B63" s="246">
        <v>6</v>
      </c>
      <c r="C63" s="246">
        <v>4</v>
      </c>
      <c r="D63" s="246"/>
      <c r="E63" s="246"/>
      <c r="F63" s="246"/>
      <c r="G63" s="251" t="s">
        <v>94</v>
      </c>
      <c r="H63" s="244">
        <v>34</v>
      </c>
      <c r="I63" s="252"/>
      <c r="J63" s="252"/>
      <c r="K63" s="252"/>
    </row>
    <row r="64" spans="1:11" ht="24" hidden="1" customHeight="1" collapsed="1">
      <c r="A64" s="246">
        <v>2</v>
      </c>
      <c r="B64" s="246">
        <v>6</v>
      </c>
      <c r="C64" s="246">
        <v>5</v>
      </c>
      <c r="D64" s="246"/>
      <c r="E64" s="246"/>
      <c r="F64" s="246"/>
      <c r="G64" s="251" t="s">
        <v>96</v>
      </c>
      <c r="H64" s="244">
        <v>35</v>
      </c>
      <c r="I64" s="252"/>
      <c r="J64" s="252"/>
      <c r="K64" s="252"/>
    </row>
    <row r="65" spans="1:11" hidden="1" collapsed="1">
      <c r="A65" s="246">
        <v>2</v>
      </c>
      <c r="B65" s="246">
        <v>6</v>
      </c>
      <c r="C65" s="246">
        <v>6</v>
      </c>
      <c r="D65" s="246"/>
      <c r="E65" s="246"/>
      <c r="F65" s="246"/>
      <c r="G65" s="251" t="s">
        <v>97</v>
      </c>
      <c r="H65" s="244">
        <v>36</v>
      </c>
      <c r="I65" s="252"/>
      <c r="J65" s="252"/>
      <c r="K65" s="252"/>
    </row>
    <row r="66" spans="1:11">
      <c r="A66" s="245">
        <v>2</v>
      </c>
      <c r="B66" s="245">
        <v>7</v>
      </c>
      <c r="C66" s="246"/>
      <c r="D66" s="246"/>
      <c r="E66" s="246"/>
      <c r="F66" s="246"/>
      <c r="G66" s="250" t="s">
        <v>98</v>
      </c>
      <c r="H66" s="248">
        <v>37</v>
      </c>
      <c r="I66" s="249">
        <f>I67+I70+I74</f>
        <v>0</v>
      </c>
      <c r="J66" s="249">
        <f>J67+J70+J74</f>
        <v>793.07</v>
      </c>
      <c r="K66" s="249">
        <f>K67+K70+K74</f>
        <v>0</v>
      </c>
    </row>
    <row r="67" spans="1:11" hidden="1" collapsed="1">
      <c r="A67" s="246">
        <v>2</v>
      </c>
      <c r="B67" s="246">
        <v>7</v>
      </c>
      <c r="C67" s="246">
        <v>1</v>
      </c>
      <c r="D67" s="246"/>
      <c r="E67" s="246"/>
      <c r="F67" s="246"/>
      <c r="G67" s="255" t="s">
        <v>367</v>
      </c>
      <c r="H67" s="244">
        <v>38</v>
      </c>
      <c r="I67" s="252">
        <f>I68+I69</f>
        <v>0</v>
      </c>
      <c r="J67" s="252">
        <f>J68+J69</f>
        <v>0</v>
      </c>
      <c r="K67" s="252">
        <f>K68+K69</f>
        <v>0</v>
      </c>
    </row>
    <row r="68" spans="1:11" hidden="1" collapsed="1">
      <c r="A68" s="246">
        <v>2</v>
      </c>
      <c r="B68" s="246">
        <v>7</v>
      </c>
      <c r="C68" s="246">
        <v>1</v>
      </c>
      <c r="D68" s="246">
        <v>1</v>
      </c>
      <c r="E68" s="246">
        <v>1</v>
      </c>
      <c r="F68" s="246">
        <v>1</v>
      </c>
      <c r="G68" s="255" t="s">
        <v>100</v>
      </c>
      <c r="H68" s="244">
        <v>39</v>
      </c>
      <c r="I68" s="252"/>
      <c r="J68" s="252"/>
      <c r="K68" s="252"/>
    </row>
    <row r="69" spans="1:11" hidden="1" collapsed="1">
      <c r="A69" s="246">
        <v>2</v>
      </c>
      <c r="B69" s="246">
        <v>7</v>
      </c>
      <c r="C69" s="246">
        <v>1</v>
      </c>
      <c r="D69" s="246">
        <v>1</v>
      </c>
      <c r="E69" s="246">
        <v>1</v>
      </c>
      <c r="F69" s="246">
        <v>2</v>
      </c>
      <c r="G69" s="255" t="s">
        <v>101</v>
      </c>
      <c r="H69" s="244">
        <v>40</v>
      </c>
      <c r="I69" s="252"/>
      <c r="J69" s="252"/>
      <c r="K69" s="252"/>
    </row>
    <row r="70" spans="1:11" ht="24" hidden="1" customHeight="1" collapsed="1">
      <c r="A70" s="246">
        <v>2</v>
      </c>
      <c r="B70" s="246">
        <v>7</v>
      </c>
      <c r="C70" s="246">
        <v>2</v>
      </c>
      <c r="D70" s="246"/>
      <c r="E70" s="246"/>
      <c r="F70" s="246"/>
      <c r="G70" s="251" t="s">
        <v>368</v>
      </c>
      <c r="H70" s="244">
        <v>41</v>
      </c>
      <c r="I70" s="252">
        <f>I71+I72+I73</f>
        <v>0</v>
      </c>
      <c r="J70" s="252">
        <f>J71+J72+J73</f>
        <v>0</v>
      </c>
      <c r="K70" s="252">
        <f>K71+K72+K73</f>
        <v>0</v>
      </c>
    </row>
    <row r="71" spans="1:11" hidden="1" collapsed="1">
      <c r="A71" s="246">
        <v>2</v>
      </c>
      <c r="B71" s="246">
        <v>7</v>
      </c>
      <c r="C71" s="246">
        <v>2</v>
      </c>
      <c r="D71" s="246">
        <v>1</v>
      </c>
      <c r="E71" s="246">
        <v>1</v>
      </c>
      <c r="F71" s="246">
        <v>1</v>
      </c>
      <c r="G71" s="251" t="s">
        <v>369</v>
      </c>
      <c r="H71" s="244">
        <v>42</v>
      </c>
      <c r="I71" s="252"/>
      <c r="J71" s="252"/>
      <c r="K71" s="252"/>
    </row>
    <row r="72" spans="1:11" hidden="1" collapsed="1">
      <c r="A72" s="246">
        <v>2</v>
      </c>
      <c r="B72" s="246">
        <v>7</v>
      </c>
      <c r="C72" s="246">
        <v>2</v>
      </c>
      <c r="D72" s="246">
        <v>1</v>
      </c>
      <c r="E72" s="246">
        <v>1</v>
      </c>
      <c r="F72" s="246">
        <v>2</v>
      </c>
      <c r="G72" s="251" t="s">
        <v>370</v>
      </c>
      <c r="H72" s="244">
        <v>43</v>
      </c>
      <c r="I72" s="252"/>
      <c r="J72" s="252"/>
      <c r="K72" s="252"/>
    </row>
    <row r="73" spans="1:11" hidden="1" collapsed="1">
      <c r="A73" s="246">
        <v>2</v>
      </c>
      <c r="B73" s="246">
        <v>7</v>
      </c>
      <c r="C73" s="246">
        <v>2</v>
      </c>
      <c r="D73" s="246">
        <v>2</v>
      </c>
      <c r="E73" s="246">
        <v>1</v>
      </c>
      <c r="F73" s="246">
        <v>1</v>
      </c>
      <c r="G73" s="251" t="s">
        <v>106</v>
      </c>
      <c r="H73" s="244">
        <v>44</v>
      </c>
      <c r="I73" s="252"/>
      <c r="J73" s="252"/>
      <c r="K73" s="252"/>
    </row>
    <row r="74" spans="1:11">
      <c r="A74" s="246">
        <v>2</v>
      </c>
      <c r="B74" s="246">
        <v>7</v>
      </c>
      <c r="C74" s="246">
        <v>3</v>
      </c>
      <c r="D74" s="246"/>
      <c r="E74" s="246"/>
      <c r="F74" s="246"/>
      <c r="G74" s="251" t="s">
        <v>107</v>
      </c>
      <c r="H74" s="244">
        <v>45</v>
      </c>
      <c r="I74" s="252"/>
      <c r="J74" s="252">
        <v>793.07</v>
      </c>
      <c r="K74" s="252"/>
    </row>
    <row r="75" spans="1:11" hidden="1" collapsed="1">
      <c r="A75" s="245">
        <v>2</v>
      </c>
      <c r="B75" s="245">
        <v>8</v>
      </c>
      <c r="C75" s="245"/>
      <c r="D75" s="245"/>
      <c r="E75" s="245"/>
      <c r="F75" s="245"/>
      <c r="G75" s="250" t="s">
        <v>371</v>
      </c>
      <c r="H75" s="248">
        <v>46</v>
      </c>
      <c r="I75" s="249">
        <f>I76+I80</f>
        <v>0</v>
      </c>
      <c r="J75" s="249">
        <f>J76+J80</f>
        <v>0</v>
      </c>
      <c r="K75" s="249">
        <f>K76+K80</f>
        <v>0</v>
      </c>
    </row>
    <row r="76" spans="1:11" hidden="1" collapsed="1">
      <c r="A76" s="246">
        <v>2</v>
      </c>
      <c r="B76" s="246">
        <v>8</v>
      </c>
      <c r="C76" s="246">
        <v>1</v>
      </c>
      <c r="D76" s="246">
        <v>1</v>
      </c>
      <c r="E76" s="246"/>
      <c r="F76" s="246"/>
      <c r="G76" s="251" t="s">
        <v>111</v>
      </c>
      <c r="H76" s="244">
        <v>47</v>
      </c>
      <c r="I76" s="252">
        <f>I77+I78+I79</f>
        <v>0</v>
      </c>
      <c r="J76" s="252">
        <f>J77+J78+J79</f>
        <v>0</v>
      </c>
      <c r="K76" s="252">
        <f>K77+K78+K79</f>
        <v>0</v>
      </c>
    </row>
    <row r="77" spans="1:11" hidden="1" collapsed="1">
      <c r="A77" s="246">
        <v>2</v>
      </c>
      <c r="B77" s="246">
        <v>8</v>
      </c>
      <c r="C77" s="246">
        <v>1</v>
      </c>
      <c r="D77" s="246">
        <v>1</v>
      </c>
      <c r="E77" s="246">
        <v>1</v>
      </c>
      <c r="F77" s="246">
        <v>1</v>
      </c>
      <c r="G77" s="251" t="s">
        <v>372</v>
      </c>
      <c r="H77" s="244">
        <v>48</v>
      </c>
      <c r="I77" s="252"/>
      <c r="J77" s="252"/>
      <c r="K77" s="252"/>
    </row>
    <row r="78" spans="1:11" hidden="1" collapsed="1">
      <c r="A78" s="246">
        <v>2</v>
      </c>
      <c r="B78" s="246">
        <v>8</v>
      </c>
      <c r="C78" s="246">
        <v>1</v>
      </c>
      <c r="D78" s="246">
        <v>1</v>
      </c>
      <c r="E78" s="246">
        <v>1</v>
      </c>
      <c r="F78" s="246">
        <v>2</v>
      </c>
      <c r="G78" s="251" t="s">
        <v>373</v>
      </c>
      <c r="H78" s="244">
        <v>49</v>
      </c>
      <c r="I78" s="252"/>
      <c r="J78" s="252"/>
      <c r="K78" s="252"/>
    </row>
    <row r="79" spans="1:11" hidden="1" collapsed="1">
      <c r="A79" s="246">
        <v>2</v>
      </c>
      <c r="B79" s="246">
        <v>8</v>
      </c>
      <c r="C79" s="246">
        <v>1</v>
      </c>
      <c r="D79" s="246">
        <v>1</v>
      </c>
      <c r="E79" s="246">
        <v>1</v>
      </c>
      <c r="F79" s="246">
        <v>3</v>
      </c>
      <c r="G79" s="254" t="s">
        <v>114</v>
      </c>
      <c r="H79" s="244">
        <v>50</v>
      </c>
      <c r="I79" s="252"/>
      <c r="J79" s="252"/>
      <c r="K79" s="252"/>
    </row>
    <row r="80" spans="1:11" hidden="1" collapsed="1">
      <c r="A80" s="246">
        <v>2</v>
      </c>
      <c r="B80" s="246">
        <v>8</v>
      </c>
      <c r="C80" s="246">
        <v>1</v>
      </c>
      <c r="D80" s="246">
        <v>2</v>
      </c>
      <c r="E80" s="246"/>
      <c r="F80" s="246"/>
      <c r="G80" s="251" t="s">
        <v>115</v>
      </c>
      <c r="H80" s="244">
        <v>51</v>
      </c>
      <c r="I80" s="252"/>
      <c r="J80" s="252"/>
      <c r="K80" s="252"/>
    </row>
    <row r="81" spans="1:11" ht="36" hidden="1" customHeight="1" collapsed="1">
      <c r="A81" s="256">
        <v>2</v>
      </c>
      <c r="B81" s="256">
        <v>9</v>
      </c>
      <c r="C81" s="256"/>
      <c r="D81" s="256"/>
      <c r="E81" s="256"/>
      <c r="F81" s="256"/>
      <c r="G81" s="250" t="s">
        <v>374</v>
      </c>
      <c r="H81" s="248">
        <v>52</v>
      </c>
      <c r="I81" s="249"/>
      <c r="J81" s="249"/>
      <c r="K81" s="249"/>
    </row>
    <row r="82" spans="1:11" ht="48" hidden="1" customHeight="1" collapsed="1">
      <c r="A82" s="245">
        <v>3</v>
      </c>
      <c r="B82" s="245"/>
      <c r="C82" s="245"/>
      <c r="D82" s="245"/>
      <c r="E82" s="245"/>
      <c r="F82" s="245"/>
      <c r="G82" s="250" t="s">
        <v>375</v>
      </c>
      <c r="H82" s="248">
        <v>53</v>
      </c>
      <c r="I82" s="249">
        <f>I83+I89+I90</f>
        <v>0</v>
      </c>
      <c r="J82" s="249">
        <f>J83+J89+J90</f>
        <v>0</v>
      </c>
      <c r="K82" s="249">
        <f>K83+K89+K90</f>
        <v>0</v>
      </c>
    </row>
    <row r="83" spans="1:11" ht="24" hidden="1" customHeight="1" collapsed="1">
      <c r="A83" s="245">
        <v>3</v>
      </c>
      <c r="B83" s="245">
        <v>1</v>
      </c>
      <c r="C83" s="245"/>
      <c r="D83" s="245"/>
      <c r="E83" s="245"/>
      <c r="F83" s="245"/>
      <c r="G83" s="250" t="s">
        <v>129</v>
      </c>
      <c r="H83" s="248">
        <v>54</v>
      </c>
      <c r="I83" s="249">
        <f>I84+I85+I86+I87+I88</f>
        <v>0</v>
      </c>
      <c r="J83" s="249">
        <f>J84+J85+J86+J87+J88</f>
        <v>0</v>
      </c>
      <c r="K83" s="249">
        <f>K84+K85+K86+K87+K88</f>
        <v>0</v>
      </c>
    </row>
    <row r="84" spans="1:11" ht="24" hidden="1" customHeight="1" collapsed="1">
      <c r="A84" s="257">
        <v>3</v>
      </c>
      <c r="B84" s="257">
        <v>1</v>
      </c>
      <c r="C84" s="257">
        <v>1</v>
      </c>
      <c r="D84" s="258"/>
      <c r="E84" s="258"/>
      <c r="F84" s="258"/>
      <c r="G84" s="251" t="s">
        <v>376</v>
      </c>
      <c r="H84" s="244">
        <v>55</v>
      </c>
      <c r="I84" s="252"/>
      <c r="J84" s="252"/>
      <c r="K84" s="252"/>
    </row>
    <row r="85" spans="1:11" hidden="1" collapsed="1">
      <c r="A85" s="257">
        <v>3</v>
      </c>
      <c r="B85" s="257">
        <v>1</v>
      </c>
      <c r="C85" s="257">
        <v>2</v>
      </c>
      <c r="D85" s="257"/>
      <c r="E85" s="258"/>
      <c r="F85" s="258"/>
      <c r="G85" s="254" t="s">
        <v>146</v>
      </c>
      <c r="H85" s="244">
        <v>56</v>
      </c>
      <c r="I85" s="252"/>
      <c r="J85" s="252"/>
      <c r="K85" s="252"/>
    </row>
    <row r="86" spans="1:11" hidden="1" collapsed="1">
      <c r="A86" s="257">
        <v>3</v>
      </c>
      <c r="B86" s="257">
        <v>1</v>
      </c>
      <c r="C86" s="257">
        <v>3</v>
      </c>
      <c r="D86" s="257"/>
      <c r="E86" s="257"/>
      <c r="F86" s="257"/>
      <c r="G86" s="254" t="s">
        <v>151</v>
      </c>
      <c r="H86" s="244">
        <v>57</v>
      </c>
      <c r="I86" s="252"/>
      <c r="J86" s="252"/>
      <c r="K86" s="252"/>
    </row>
    <row r="87" spans="1:11" ht="24" hidden="1" customHeight="1" collapsed="1">
      <c r="A87" s="257">
        <v>3</v>
      </c>
      <c r="B87" s="257">
        <v>1</v>
      </c>
      <c r="C87" s="257">
        <v>4</v>
      </c>
      <c r="D87" s="257"/>
      <c r="E87" s="257"/>
      <c r="F87" s="257"/>
      <c r="G87" s="254" t="s">
        <v>160</v>
      </c>
      <c r="H87" s="244">
        <v>58</v>
      </c>
      <c r="I87" s="252"/>
      <c r="J87" s="252"/>
      <c r="K87" s="252"/>
    </row>
    <row r="88" spans="1:11" ht="24" hidden="1" customHeight="1" collapsed="1">
      <c r="A88" s="257">
        <v>3</v>
      </c>
      <c r="B88" s="257">
        <v>1</v>
      </c>
      <c r="C88" s="257">
        <v>5</v>
      </c>
      <c r="D88" s="257"/>
      <c r="E88" s="257"/>
      <c r="F88" s="257"/>
      <c r="G88" s="254" t="s">
        <v>377</v>
      </c>
      <c r="H88" s="244">
        <v>59</v>
      </c>
      <c r="I88" s="252"/>
      <c r="J88" s="252"/>
      <c r="K88" s="252"/>
    </row>
    <row r="89" spans="1:11" ht="36" hidden="1" customHeight="1" collapsed="1">
      <c r="A89" s="258">
        <v>3</v>
      </c>
      <c r="B89" s="258">
        <v>2</v>
      </c>
      <c r="C89" s="258"/>
      <c r="D89" s="258"/>
      <c r="E89" s="258"/>
      <c r="F89" s="258"/>
      <c r="G89" s="259" t="s">
        <v>165</v>
      </c>
      <c r="H89" s="248">
        <v>60</v>
      </c>
      <c r="I89" s="249"/>
      <c r="J89" s="249"/>
      <c r="K89" s="249"/>
    </row>
    <row r="90" spans="1:11" ht="24" hidden="1" customHeight="1" collapsed="1">
      <c r="A90" s="258">
        <v>3</v>
      </c>
      <c r="B90" s="258">
        <v>3</v>
      </c>
      <c r="C90" s="258"/>
      <c r="D90" s="258"/>
      <c r="E90" s="258"/>
      <c r="F90" s="258"/>
      <c r="G90" s="259" t="s">
        <v>203</v>
      </c>
      <c r="H90" s="248">
        <v>61</v>
      </c>
      <c r="I90" s="249"/>
      <c r="J90" s="249"/>
      <c r="K90" s="249"/>
    </row>
    <row r="91" spans="1:11">
      <c r="A91" s="245"/>
      <c r="B91" s="245"/>
      <c r="C91" s="245"/>
      <c r="D91" s="245"/>
      <c r="E91" s="245"/>
      <c r="F91" s="245"/>
      <c r="G91" s="250" t="s">
        <v>378</v>
      </c>
      <c r="H91" s="248">
        <v>62</v>
      </c>
      <c r="I91" s="249">
        <f>I30+I82</f>
        <v>2041.59</v>
      </c>
      <c r="J91" s="249">
        <f>J30+J82</f>
        <v>102217.87000000001</v>
      </c>
      <c r="K91" s="249">
        <f>K30+K82</f>
        <v>0</v>
      </c>
    </row>
    <row r="92" spans="1:11">
      <c r="A92" s="260"/>
      <c r="B92" s="260"/>
      <c r="C92" s="260"/>
      <c r="D92" s="261"/>
      <c r="E92" s="261"/>
      <c r="F92" s="261"/>
      <c r="G92" s="261"/>
      <c r="H92" s="228"/>
      <c r="I92" s="262"/>
      <c r="J92" s="262"/>
      <c r="K92" s="263"/>
    </row>
    <row r="93" spans="1:11">
      <c r="A93" s="262" t="s">
        <v>379</v>
      </c>
      <c r="B93" s="222"/>
      <c r="C93" s="222"/>
      <c r="D93" s="222"/>
      <c r="E93" s="222"/>
      <c r="F93" s="222"/>
      <c r="G93" s="222"/>
      <c r="H93" s="264"/>
      <c r="I93" s="265"/>
      <c r="J93" s="222"/>
      <c r="K93" s="222"/>
    </row>
    <row r="94" spans="1:11">
      <c r="A94" s="266" t="s">
        <v>222</v>
      </c>
      <c r="B94" s="267"/>
      <c r="C94" s="267"/>
      <c r="D94" s="267"/>
      <c r="E94" s="267"/>
      <c r="F94" s="267"/>
      <c r="G94" s="267"/>
      <c r="H94" s="268"/>
      <c r="I94" s="225"/>
      <c r="J94" s="484" t="s">
        <v>223</v>
      </c>
      <c r="K94" s="484"/>
    </row>
    <row r="95" spans="1:11">
      <c r="A95" s="479" t="s">
        <v>380</v>
      </c>
      <c r="B95" s="483"/>
      <c r="C95" s="483"/>
      <c r="D95" s="483"/>
      <c r="E95" s="483"/>
      <c r="F95" s="483"/>
      <c r="G95" s="483"/>
      <c r="H95" s="269"/>
      <c r="I95" s="270" t="s">
        <v>225</v>
      </c>
      <c r="J95" s="487" t="s">
        <v>226</v>
      </c>
      <c r="K95" s="487"/>
    </row>
    <row r="96" spans="1:11">
      <c r="A96" s="262"/>
      <c r="B96" s="262"/>
      <c r="C96" s="271"/>
      <c r="D96" s="262"/>
      <c r="E96" s="262"/>
      <c r="F96" s="482"/>
      <c r="G96" s="483"/>
      <c r="H96" s="269"/>
      <c r="I96" s="272"/>
      <c r="J96" s="273"/>
      <c r="K96" s="273"/>
    </row>
    <row r="97" spans="1:11">
      <c r="A97" s="267" t="s">
        <v>227</v>
      </c>
      <c r="B97" s="267"/>
      <c r="C97" s="267"/>
      <c r="D97" s="267"/>
      <c r="E97" s="267"/>
      <c r="F97" s="267"/>
      <c r="G97" s="267"/>
      <c r="H97" s="269"/>
      <c r="I97" s="225"/>
      <c r="J97" s="484" t="s">
        <v>228</v>
      </c>
      <c r="K97" s="484"/>
    </row>
    <row r="98" spans="1:11" ht="30.75" customHeight="1">
      <c r="A98" s="485" t="s">
        <v>252</v>
      </c>
      <c r="B98" s="486"/>
      <c r="C98" s="486"/>
      <c r="D98" s="486"/>
      <c r="E98" s="486"/>
      <c r="F98" s="486"/>
      <c r="G98" s="486"/>
      <c r="H98" s="268"/>
      <c r="I98" s="270" t="s">
        <v>225</v>
      </c>
      <c r="J98" s="487" t="s">
        <v>226</v>
      </c>
      <c r="K98" s="487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19685039370078741" right="3.937007874015748E-2" top="3.937007874015748E-2" bottom="3.937007874015748E-2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B20" workbookViewId="0">
      <selection activeCell="B41" sqref="B41"/>
    </sheetView>
  </sheetViews>
  <sheetFormatPr defaultRowHeight="15"/>
  <cols>
    <col min="1" max="1" width="9.5703125" style="168" customWidth="1"/>
    <col min="2" max="2" width="35.85546875" style="168" customWidth="1"/>
    <col min="3" max="3" width="8.42578125" style="168" customWidth="1"/>
    <col min="4" max="4" width="7.42578125" style="168" customWidth="1"/>
    <col min="5" max="5" width="7.7109375" style="168" customWidth="1"/>
    <col min="6" max="7" width="7.85546875" style="168" customWidth="1"/>
    <col min="8" max="8" width="8.28515625" style="168" customWidth="1"/>
    <col min="9" max="16384" width="9.140625" style="168"/>
  </cols>
  <sheetData>
    <row r="1" spans="1:8">
      <c r="E1" s="498" t="s">
        <v>381</v>
      </c>
      <c r="F1" s="498"/>
      <c r="G1" s="498"/>
      <c r="H1" s="498"/>
    </row>
    <row r="2" spans="1:8">
      <c r="A2" s="149"/>
      <c r="E2" s="498" t="s">
        <v>262</v>
      </c>
      <c r="F2" s="498"/>
      <c r="G2" s="498"/>
      <c r="H2" s="498"/>
    </row>
    <row r="3" spans="1:8">
      <c r="E3" s="498" t="s">
        <v>263</v>
      </c>
      <c r="F3" s="498"/>
      <c r="G3" s="498"/>
      <c r="H3" s="498"/>
    </row>
    <row r="4" spans="1:8">
      <c r="E4" s="498" t="s">
        <v>382</v>
      </c>
      <c r="F4" s="498"/>
      <c r="G4" s="498"/>
      <c r="H4" s="498"/>
    </row>
    <row r="5" spans="1:8">
      <c r="E5" s="498" t="s">
        <v>383</v>
      </c>
      <c r="F5" s="498"/>
      <c r="G5" s="498"/>
      <c r="H5" s="498"/>
    </row>
    <row r="6" spans="1:8" ht="6" customHeight="1">
      <c r="F6" s="169"/>
      <c r="G6" s="169"/>
      <c r="H6" s="169"/>
    </row>
    <row r="7" spans="1:8">
      <c r="B7" s="165" t="s">
        <v>384</v>
      </c>
    </row>
    <row r="8" spans="1:8">
      <c r="A8" s="496" t="s">
        <v>266</v>
      </c>
      <c r="B8" s="497"/>
      <c r="C8" s="496"/>
      <c r="D8" s="496"/>
      <c r="E8" s="276"/>
      <c r="F8" s="276"/>
      <c r="G8" s="276"/>
      <c r="H8" s="276"/>
    </row>
    <row r="9" spans="1:8" ht="8.25" customHeight="1"/>
    <row r="10" spans="1:8">
      <c r="A10" s="499" t="s">
        <v>385</v>
      </c>
      <c r="B10" s="499"/>
      <c r="C10" s="499"/>
      <c r="D10" s="499"/>
      <c r="E10" s="499"/>
      <c r="F10" s="499"/>
      <c r="G10" s="499"/>
      <c r="H10" s="499"/>
    </row>
    <row r="11" spans="1:8" ht="6" customHeight="1">
      <c r="B11" s="149"/>
      <c r="C11" s="149"/>
      <c r="D11" s="149"/>
      <c r="E11" s="149"/>
      <c r="F11" s="149"/>
      <c r="G11" s="149"/>
      <c r="H11" s="149"/>
    </row>
    <row r="12" spans="1:8" ht="12.75" customHeight="1">
      <c r="F12" s="500" t="s">
        <v>386</v>
      </c>
      <c r="G12" s="500"/>
      <c r="H12" s="500"/>
    </row>
    <row r="13" spans="1:8">
      <c r="C13" s="501"/>
      <c r="D13" s="501"/>
      <c r="E13" s="501"/>
      <c r="F13" s="149"/>
      <c r="G13" s="502" t="s">
        <v>387</v>
      </c>
      <c r="H13" s="502"/>
    </row>
    <row r="14" spans="1:8">
      <c r="A14" s="503" t="s">
        <v>25</v>
      </c>
      <c r="B14" s="503" t="s">
        <v>26</v>
      </c>
      <c r="C14" s="506" t="s">
        <v>388</v>
      </c>
      <c r="D14" s="509" t="s">
        <v>352</v>
      </c>
      <c r="E14" s="509"/>
      <c r="F14" s="509"/>
      <c r="G14" s="509"/>
      <c r="H14" s="509"/>
    </row>
    <row r="15" spans="1:8">
      <c r="A15" s="504"/>
      <c r="B15" s="504"/>
      <c r="C15" s="507"/>
      <c r="D15" s="510" t="s">
        <v>389</v>
      </c>
      <c r="E15" s="510" t="s">
        <v>390</v>
      </c>
      <c r="F15" s="510" t="s">
        <v>391</v>
      </c>
      <c r="G15" s="510" t="s">
        <v>392</v>
      </c>
      <c r="H15" s="510" t="s">
        <v>393</v>
      </c>
    </row>
    <row r="16" spans="1:8">
      <c r="A16" s="504"/>
      <c r="B16" s="504"/>
      <c r="C16" s="507"/>
      <c r="D16" s="510"/>
      <c r="E16" s="510"/>
      <c r="F16" s="510"/>
      <c r="G16" s="510"/>
      <c r="H16" s="511"/>
    </row>
    <row r="17" spans="1:8">
      <c r="A17" s="504"/>
      <c r="B17" s="504"/>
      <c r="C17" s="507"/>
      <c r="D17" s="510"/>
      <c r="E17" s="510"/>
      <c r="F17" s="510"/>
      <c r="G17" s="510"/>
      <c r="H17" s="511"/>
    </row>
    <row r="18" spans="1:8">
      <c r="A18" s="505"/>
      <c r="B18" s="505"/>
      <c r="C18" s="508"/>
      <c r="D18" s="277" t="s">
        <v>229</v>
      </c>
      <c r="E18" s="277" t="s">
        <v>245</v>
      </c>
      <c r="F18" s="277" t="s">
        <v>243</v>
      </c>
      <c r="G18" s="277" t="s">
        <v>249</v>
      </c>
      <c r="H18" s="278" t="s">
        <v>394</v>
      </c>
    </row>
    <row r="19" spans="1:8">
      <c r="A19" s="279" t="s">
        <v>395</v>
      </c>
      <c r="B19" s="280" t="s">
        <v>38</v>
      </c>
      <c r="C19" s="281">
        <f t="shared" ref="C19:C29" si="0">(D19+E19+F19+G19+H19)</f>
        <v>96112.549999999988</v>
      </c>
      <c r="D19" s="282">
        <v>61385.46</v>
      </c>
      <c r="E19" s="279"/>
      <c r="F19" s="279">
        <v>34727.089999999997</v>
      </c>
      <c r="G19" s="279"/>
      <c r="H19" s="279"/>
    </row>
    <row r="20" spans="1:8">
      <c r="A20" s="279"/>
      <c r="B20" s="280" t="s">
        <v>396</v>
      </c>
      <c r="C20" s="281"/>
      <c r="D20" s="279"/>
      <c r="E20" s="279"/>
      <c r="F20" s="279"/>
      <c r="G20" s="279"/>
      <c r="H20" s="279"/>
    </row>
    <row r="21" spans="1:8">
      <c r="A21" s="279"/>
      <c r="B21" s="280" t="s">
        <v>397</v>
      </c>
      <c r="C21" s="281">
        <f t="shared" si="0"/>
        <v>14943.099999999999</v>
      </c>
      <c r="D21" s="279">
        <v>8905.31</v>
      </c>
      <c r="E21" s="279"/>
      <c r="F21" s="279">
        <v>6037.79</v>
      </c>
      <c r="G21" s="279"/>
      <c r="H21" s="279"/>
    </row>
    <row r="22" spans="1:8">
      <c r="A22" s="279" t="s">
        <v>398</v>
      </c>
      <c r="B22" s="280" t="s">
        <v>399</v>
      </c>
      <c r="C22" s="281">
        <f t="shared" si="0"/>
        <v>1518.97</v>
      </c>
      <c r="D22" s="279">
        <v>965.83</v>
      </c>
      <c r="E22" s="279"/>
      <c r="F22" s="279">
        <v>553.14</v>
      </c>
      <c r="G22" s="279"/>
      <c r="H22" s="279"/>
    </row>
    <row r="23" spans="1:8">
      <c r="A23" s="279" t="s">
        <v>400</v>
      </c>
      <c r="B23" s="280" t="s">
        <v>401</v>
      </c>
      <c r="C23" s="281">
        <f t="shared" si="0"/>
        <v>3749.2799999999997</v>
      </c>
      <c r="D23" s="282">
        <f>(D24+D25+D26+D27+D28+D30+D35+D36)</f>
        <v>1335.6299999999999</v>
      </c>
      <c r="E23" s="279">
        <f t="shared" ref="E23:H23" si="1">(E24+E25+E26+E27+E28+E30+E35+E36)</f>
        <v>0</v>
      </c>
      <c r="F23" s="279">
        <f t="shared" si="1"/>
        <v>170.2</v>
      </c>
      <c r="G23" s="279">
        <f t="shared" si="1"/>
        <v>2243.4499999999998</v>
      </c>
      <c r="H23" s="279">
        <f t="shared" si="1"/>
        <v>0</v>
      </c>
    </row>
    <row r="24" spans="1:8">
      <c r="A24" s="279" t="s">
        <v>402</v>
      </c>
      <c r="B24" s="283" t="s">
        <v>43</v>
      </c>
      <c r="C24" s="281">
        <f t="shared" si="0"/>
        <v>1211.98</v>
      </c>
      <c r="D24" s="279"/>
      <c r="E24" s="279"/>
      <c r="F24" s="279"/>
      <c r="G24" s="279">
        <v>1211.98</v>
      </c>
      <c r="H24" s="279"/>
    </row>
    <row r="25" spans="1:8" ht="24">
      <c r="A25" s="279" t="s">
        <v>403</v>
      </c>
      <c r="B25" s="283" t="s">
        <v>44</v>
      </c>
      <c r="C25" s="281">
        <f t="shared" si="0"/>
        <v>0</v>
      </c>
      <c r="D25" s="279"/>
      <c r="E25" s="279"/>
      <c r="F25" s="279"/>
      <c r="G25" s="279"/>
      <c r="H25" s="279"/>
    </row>
    <row r="26" spans="1:8">
      <c r="A26" s="279" t="s">
        <v>404</v>
      </c>
      <c r="B26" s="283" t="s">
        <v>405</v>
      </c>
      <c r="C26" s="281">
        <f t="shared" si="0"/>
        <v>258.56</v>
      </c>
      <c r="D26" s="279">
        <f>239.28</f>
        <v>239.28</v>
      </c>
      <c r="E26" s="279"/>
      <c r="F26" s="279"/>
      <c r="G26" s="279">
        <v>19.28</v>
      </c>
      <c r="H26" s="279"/>
    </row>
    <row r="27" spans="1:8">
      <c r="A27" s="279" t="s">
        <v>406</v>
      </c>
      <c r="B27" s="283" t="s">
        <v>407</v>
      </c>
      <c r="C27" s="281">
        <f t="shared" si="0"/>
        <v>0</v>
      </c>
      <c r="D27" s="279"/>
      <c r="E27" s="279"/>
      <c r="F27" s="279"/>
      <c r="G27" s="279"/>
      <c r="H27" s="279"/>
    </row>
    <row r="28" spans="1:8" ht="24">
      <c r="A28" s="279" t="s">
        <v>408</v>
      </c>
      <c r="B28" s="283" t="s">
        <v>51</v>
      </c>
      <c r="C28" s="281">
        <f t="shared" si="0"/>
        <v>0</v>
      </c>
      <c r="D28" s="282"/>
      <c r="E28" s="279"/>
      <c r="F28" s="279"/>
      <c r="G28" s="279"/>
      <c r="H28" s="279"/>
    </row>
    <row r="29" spans="1:8">
      <c r="A29" s="279" t="s">
        <v>409</v>
      </c>
      <c r="B29" s="283" t="s">
        <v>52</v>
      </c>
      <c r="C29" s="281">
        <f t="shared" si="0"/>
        <v>44</v>
      </c>
      <c r="D29" s="282"/>
      <c r="E29" s="279"/>
      <c r="F29" s="279">
        <v>44</v>
      </c>
      <c r="G29" s="279"/>
      <c r="H29" s="279"/>
    </row>
    <row r="30" spans="1:8">
      <c r="A30" s="279" t="s">
        <v>410</v>
      </c>
      <c r="B30" s="283" t="s">
        <v>54</v>
      </c>
      <c r="C30" s="281">
        <f>(D30+E30+F30+G30+H30)</f>
        <v>1776.02</v>
      </c>
      <c r="D30" s="279">
        <f>(D32+D33+D34)</f>
        <v>978.82999999999993</v>
      </c>
      <c r="E30" s="279">
        <f t="shared" ref="E30:H30" si="2">(E32+E33+E34)</f>
        <v>0</v>
      </c>
      <c r="F30" s="279">
        <f t="shared" si="2"/>
        <v>0</v>
      </c>
      <c r="G30" s="279">
        <f t="shared" si="2"/>
        <v>797.19</v>
      </c>
      <c r="H30" s="279">
        <f t="shared" si="2"/>
        <v>0</v>
      </c>
    </row>
    <row r="31" spans="1:8">
      <c r="A31" s="279"/>
      <c r="B31" s="280" t="s">
        <v>396</v>
      </c>
      <c r="C31" s="281"/>
      <c r="D31" s="279"/>
      <c r="E31" s="279"/>
      <c r="F31" s="279"/>
      <c r="G31" s="279"/>
      <c r="H31" s="279"/>
    </row>
    <row r="32" spans="1:8">
      <c r="A32" s="279"/>
      <c r="B32" s="283" t="s">
        <v>411</v>
      </c>
      <c r="C32" s="281">
        <f t="shared" ref="C32:C40" si="3">(D32+E32+F32+G32+H32)</f>
        <v>1404.48</v>
      </c>
      <c r="D32" s="279">
        <f>680</f>
        <v>680</v>
      </c>
      <c r="E32" s="279"/>
      <c r="F32" s="279"/>
      <c r="G32" s="279">
        <v>724.48</v>
      </c>
      <c r="H32" s="279"/>
    </row>
    <row r="33" spans="1:8">
      <c r="A33" s="279"/>
      <c r="B33" s="283" t="s">
        <v>412</v>
      </c>
      <c r="C33" s="281">
        <f t="shared" si="3"/>
        <v>371.53999999999996</v>
      </c>
      <c r="D33" s="279">
        <v>298.83</v>
      </c>
      <c r="E33" s="279"/>
      <c r="F33" s="279"/>
      <c r="G33" s="279">
        <v>72.709999999999994</v>
      </c>
      <c r="H33" s="279"/>
    </row>
    <row r="34" spans="1:8">
      <c r="A34" s="279"/>
      <c r="B34" s="283" t="s">
        <v>413</v>
      </c>
      <c r="C34" s="281">
        <f t="shared" si="3"/>
        <v>0</v>
      </c>
      <c r="D34" s="279"/>
      <c r="E34" s="279"/>
      <c r="F34" s="279"/>
      <c r="G34" s="279"/>
      <c r="H34" s="279"/>
    </row>
    <row r="35" spans="1:8" ht="24">
      <c r="A35" s="279" t="s">
        <v>414</v>
      </c>
      <c r="B35" s="283" t="s">
        <v>55</v>
      </c>
      <c r="C35" s="281">
        <f t="shared" si="3"/>
        <v>215</v>
      </c>
      <c r="D35" s="279"/>
      <c r="E35" s="279"/>
      <c r="F35" s="279"/>
      <c r="G35" s="279">
        <v>215</v>
      </c>
      <c r="H35" s="279"/>
    </row>
    <row r="36" spans="1:8">
      <c r="A36" s="279" t="s">
        <v>415</v>
      </c>
      <c r="B36" s="283" t="s">
        <v>57</v>
      </c>
      <c r="C36" s="281">
        <f t="shared" si="3"/>
        <v>287.71999999999997</v>
      </c>
      <c r="D36" s="279">
        <f>60.5+32+25.02</f>
        <v>117.52</v>
      </c>
      <c r="E36" s="279"/>
      <c r="F36" s="279">
        <v>170.2</v>
      </c>
      <c r="G36" s="279"/>
      <c r="H36" s="279"/>
    </row>
    <row r="37" spans="1:8">
      <c r="A37" s="279" t="s">
        <v>416</v>
      </c>
      <c r="B37" s="280" t="s">
        <v>108</v>
      </c>
      <c r="C37" s="281">
        <f t="shared" si="3"/>
        <v>793.07</v>
      </c>
      <c r="D37" s="279">
        <v>793.07</v>
      </c>
      <c r="E37" s="279"/>
      <c r="F37" s="279"/>
      <c r="G37" s="279"/>
      <c r="H37" s="279"/>
    </row>
    <row r="38" spans="1:8" ht="11.25" customHeight="1">
      <c r="A38" s="279"/>
      <c r="B38" s="280"/>
      <c r="C38" s="281">
        <f t="shared" si="3"/>
        <v>0</v>
      </c>
      <c r="D38" s="279"/>
      <c r="E38" s="279"/>
      <c r="F38" s="279"/>
      <c r="G38" s="279"/>
      <c r="H38" s="279"/>
    </row>
    <row r="39" spans="1:8" ht="12" customHeight="1">
      <c r="A39" s="279"/>
      <c r="B39" s="280"/>
      <c r="C39" s="281">
        <f t="shared" si="3"/>
        <v>0</v>
      </c>
      <c r="D39" s="279"/>
      <c r="E39" s="279"/>
      <c r="F39" s="279"/>
      <c r="G39" s="279"/>
      <c r="H39" s="279"/>
    </row>
    <row r="40" spans="1:8">
      <c r="A40" s="284"/>
      <c r="B40" s="285" t="s">
        <v>417</v>
      </c>
      <c r="C40" s="286">
        <f t="shared" si="3"/>
        <v>102217.86999999998</v>
      </c>
      <c r="D40" s="286">
        <f>(D19+D22+D23+D37+D38+D39)</f>
        <v>64479.99</v>
      </c>
      <c r="E40" s="286">
        <f>(E19+E22+E23+E37+E38+E39)</f>
        <v>0</v>
      </c>
      <c r="F40" s="286">
        <f>(F19+F22+F23+F29+F37+F38+F39)</f>
        <v>35494.429999999993</v>
      </c>
      <c r="G40" s="286">
        <f>(G19+G22+G23+G37+G38+G39)</f>
        <v>2243.4499999999998</v>
      </c>
      <c r="H40" s="281">
        <f>(H19+H22+H23+H37+H38+H39)</f>
        <v>0</v>
      </c>
    </row>
    <row r="41" spans="1:8" ht="7.5" customHeight="1"/>
    <row r="42" spans="1:8">
      <c r="A42" s="287" t="s">
        <v>222</v>
      </c>
      <c r="C42" s="512"/>
      <c r="D42" s="512"/>
      <c r="F42" s="513" t="s">
        <v>223</v>
      </c>
      <c r="G42" s="512"/>
      <c r="H42" s="512"/>
    </row>
    <row r="43" spans="1:8" ht="14.25" customHeight="1">
      <c r="C43" s="497" t="s">
        <v>418</v>
      </c>
      <c r="D43" s="497"/>
      <c r="E43" s="496" t="s">
        <v>419</v>
      </c>
      <c r="F43" s="496"/>
      <c r="G43" s="496"/>
      <c r="H43" s="496"/>
    </row>
    <row r="44" spans="1:8" ht="6.75" customHeight="1">
      <c r="C44" s="276"/>
      <c r="D44" s="276"/>
      <c r="E44" s="276"/>
      <c r="F44" s="276"/>
      <c r="G44" s="276"/>
      <c r="H44" s="276"/>
    </row>
    <row r="45" spans="1:8" ht="25.5" customHeight="1">
      <c r="A45" s="514" t="s">
        <v>227</v>
      </c>
      <c r="B45" s="515"/>
      <c r="C45" s="512"/>
      <c r="D45" s="512"/>
      <c r="F45" s="513" t="s">
        <v>228</v>
      </c>
      <c r="G45" s="512"/>
      <c r="H45" s="512"/>
    </row>
    <row r="46" spans="1:8">
      <c r="C46" s="497" t="s">
        <v>418</v>
      </c>
      <c r="D46" s="497"/>
      <c r="E46" s="496" t="s">
        <v>419</v>
      </c>
      <c r="F46" s="496"/>
      <c r="G46" s="496"/>
      <c r="H46" s="496"/>
    </row>
    <row r="47" spans="1:8">
      <c r="C47" s="276"/>
      <c r="D47" s="276"/>
      <c r="E47" s="276"/>
      <c r="F47" s="276"/>
      <c r="G47" s="500"/>
      <c r="H47" s="500"/>
    </row>
  </sheetData>
  <mergeCells count="29">
    <mergeCell ref="A45:B45"/>
    <mergeCell ref="C45:D45"/>
    <mergeCell ref="F45:H45"/>
    <mergeCell ref="C46:D46"/>
    <mergeCell ref="E46:H46"/>
    <mergeCell ref="G47:H47"/>
    <mergeCell ref="F15:F17"/>
    <mergeCell ref="G15:G17"/>
    <mergeCell ref="H15:H17"/>
    <mergeCell ref="C42:D42"/>
    <mergeCell ref="F42:H42"/>
    <mergeCell ref="C43:D43"/>
    <mergeCell ref="E43:H43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A8:D8"/>
    <mergeCell ref="E1:H1"/>
    <mergeCell ref="E2:H2"/>
    <mergeCell ref="E3:H3"/>
    <mergeCell ref="E4:H4"/>
    <mergeCell ref="E5:H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workbookViewId="0">
      <selection activeCell="C12" sqref="C12:D12"/>
    </sheetView>
  </sheetViews>
  <sheetFormatPr defaultRowHeight="15"/>
  <cols>
    <col min="1" max="1" width="16.7109375" style="170" customWidth="1"/>
    <col min="2" max="2" width="25.28515625" style="171" customWidth="1"/>
    <col min="3" max="3" width="14.5703125" style="171" customWidth="1"/>
    <col min="4" max="4" width="17" style="171" customWidth="1"/>
    <col min="5" max="5" width="14.140625" style="171" customWidth="1"/>
    <col min="6" max="6" width="15.140625" style="170" customWidth="1"/>
    <col min="7" max="7" width="19.42578125" style="170" customWidth="1"/>
    <col min="8" max="8" width="9.28515625" style="170" customWidth="1"/>
  </cols>
  <sheetData>
    <row r="1" spans="1:8">
      <c r="G1" s="533" t="s">
        <v>299</v>
      </c>
      <c r="H1" s="534"/>
    </row>
    <row r="2" spans="1:8">
      <c r="C2" s="172"/>
      <c r="D2" s="172"/>
      <c r="E2" s="535" t="s">
        <v>300</v>
      </c>
      <c r="F2" s="515"/>
      <c r="G2" s="515"/>
      <c r="H2" s="536"/>
    </row>
    <row r="3" spans="1:8">
      <c r="C3" s="172"/>
      <c r="D3" s="172"/>
      <c r="E3" s="535" t="s">
        <v>301</v>
      </c>
      <c r="F3" s="515"/>
      <c r="G3" s="515"/>
      <c r="H3" s="173"/>
    </row>
    <row r="4" spans="1:8">
      <c r="C4" s="172"/>
      <c r="D4" s="172"/>
      <c r="E4" s="535" t="s">
        <v>302</v>
      </c>
      <c r="F4" s="515"/>
      <c r="G4" s="515"/>
      <c r="H4" s="173"/>
    </row>
    <row r="5" spans="1:8">
      <c r="C5" s="172"/>
      <c r="D5" s="172"/>
      <c r="E5" s="172" t="s">
        <v>303</v>
      </c>
      <c r="F5" s="172"/>
      <c r="G5" s="172"/>
      <c r="H5" s="172"/>
    </row>
    <row r="6" spans="1:8">
      <c r="B6" s="537" t="s">
        <v>304</v>
      </c>
      <c r="C6" s="537"/>
      <c r="D6" s="537"/>
      <c r="E6" s="537"/>
      <c r="F6" s="537"/>
      <c r="G6" s="537"/>
      <c r="H6" s="174"/>
    </row>
    <row r="7" spans="1:8">
      <c r="A7" s="175"/>
      <c r="B7" s="174"/>
      <c r="C7" s="174"/>
      <c r="D7" s="174"/>
      <c r="E7" s="174"/>
      <c r="F7" s="174"/>
      <c r="G7" s="174"/>
      <c r="H7" s="175"/>
    </row>
    <row r="8" spans="1:8" ht="15.75">
      <c r="A8" s="175"/>
      <c r="B8" s="532" t="s">
        <v>305</v>
      </c>
      <c r="C8" s="532"/>
      <c r="D8" s="532"/>
      <c r="E8" s="532"/>
      <c r="F8" s="532"/>
      <c r="G8" s="532"/>
      <c r="H8" s="175"/>
    </row>
    <row r="9" spans="1:8" ht="15.75">
      <c r="B9" s="523" t="s">
        <v>306</v>
      </c>
      <c r="C9" s="523"/>
      <c r="D9" s="523"/>
      <c r="E9" s="523"/>
      <c r="F9" s="523"/>
      <c r="G9" s="523"/>
      <c r="H9" s="176"/>
    </row>
    <row r="10" spans="1:8" ht="15.75">
      <c r="A10" s="524" t="s">
        <v>321</v>
      </c>
      <c r="B10" s="524"/>
      <c r="C10" s="524"/>
      <c r="D10" s="524"/>
      <c r="E10" s="524"/>
      <c r="F10" s="524"/>
      <c r="G10" s="524"/>
      <c r="H10" s="177"/>
    </row>
    <row r="11" spans="1:8" ht="15.75">
      <c r="B11" s="174"/>
      <c r="C11" s="174"/>
      <c r="D11" s="178" t="s">
        <v>475</v>
      </c>
      <c r="E11" s="178"/>
    </row>
    <row r="12" spans="1:8">
      <c r="B12" s="174"/>
      <c r="C12" s="525"/>
      <c r="D12" s="525"/>
      <c r="E12" s="170"/>
    </row>
    <row r="13" spans="1:8">
      <c r="B13" s="174"/>
      <c r="C13" s="170"/>
      <c r="D13" s="179" t="s">
        <v>307</v>
      </c>
      <c r="E13" s="179"/>
    </row>
    <row r="14" spans="1:8">
      <c r="B14" s="170"/>
      <c r="C14" s="170"/>
      <c r="D14" s="180" t="s">
        <v>308</v>
      </c>
      <c r="E14" s="180"/>
    </row>
    <row r="15" spans="1:8" ht="15.75">
      <c r="A15" s="181"/>
    </row>
    <row r="16" spans="1:8">
      <c r="A16" s="182"/>
      <c r="G16" s="180" t="s">
        <v>270</v>
      </c>
    </row>
    <row r="17" spans="1:8">
      <c r="A17" s="518" t="s">
        <v>309</v>
      </c>
      <c r="B17" s="518" t="s">
        <v>310</v>
      </c>
      <c r="C17" s="527" t="s">
        <v>311</v>
      </c>
      <c r="D17" s="528"/>
      <c r="E17" s="528"/>
      <c r="F17" s="528"/>
      <c r="G17" s="529"/>
    </row>
    <row r="18" spans="1:8">
      <c r="A18" s="526"/>
      <c r="B18" s="526"/>
      <c r="C18" s="183"/>
      <c r="D18" s="184"/>
      <c r="E18" s="184"/>
      <c r="F18" s="184"/>
      <c r="G18" s="185"/>
    </row>
    <row r="19" spans="1:8">
      <c r="A19" s="526"/>
      <c r="B19" s="526"/>
      <c r="C19" s="518" t="s">
        <v>312</v>
      </c>
      <c r="D19" s="518" t="s">
        <v>313</v>
      </c>
      <c r="E19" s="530" t="s">
        <v>314</v>
      </c>
      <c r="F19" s="518" t="s">
        <v>315</v>
      </c>
      <c r="G19" s="518" t="s">
        <v>316</v>
      </c>
    </row>
    <row r="20" spans="1:8">
      <c r="A20" s="526"/>
      <c r="B20" s="526"/>
      <c r="C20" s="519"/>
      <c r="D20" s="519"/>
      <c r="E20" s="531"/>
      <c r="F20" s="519"/>
      <c r="G20" s="519"/>
    </row>
    <row r="21" spans="1:8">
      <c r="A21" s="186">
        <v>1</v>
      </c>
      <c r="B21" s="187">
        <v>2</v>
      </c>
      <c r="C21" s="186">
        <v>3</v>
      </c>
      <c r="D21" s="186">
        <v>4</v>
      </c>
      <c r="E21" s="186">
        <v>5</v>
      </c>
      <c r="F21" s="186">
        <v>6</v>
      </c>
      <c r="G21" s="186">
        <v>7</v>
      </c>
    </row>
    <row r="22" spans="1:8" ht="24">
      <c r="A22" s="188">
        <v>741</v>
      </c>
      <c r="B22" s="189" t="s">
        <v>317</v>
      </c>
      <c r="C22" s="190">
        <v>10540.52</v>
      </c>
      <c r="D22" s="191">
        <v>20410.29</v>
      </c>
      <c r="E22" s="191">
        <v>17147.98</v>
      </c>
      <c r="F22" s="192">
        <v>0</v>
      </c>
      <c r="G22" s="193">
        <f>C22+D22-E22-F22</f>
        <v>13802.830000000002</v>
      </c>
    </row>
    <row r="23" spans="1:8" ht="24">
      <c r="A23" s="188">
        <v>731</v>
      </c>
      <c r="B23" s="189" t="s">
        <v>318</v>
      </c>
      <c r="C23" s="190">
        <v>0</v>
      </c>
      <c r="D23" s="194">
        <v>244</v>
      </c>
      <c r="E23" s="191">
        <v>0</v>
      </c>
      <c r="F23" s="192"/>
      <c r="G23" s="193">
        <f>C23+D23-E23-F23</f>
        <v>244</v>
      </c>
    </row>
    <row r="24" spans="1:8">
      <c r="A24" s="188"/>
      <c r="B24" s="188"/>
      <c r="C24" s="190"/>
      <c r="D24" s="194"/>
      <c r="E24" s="191"/>
      <c r="F24" s="192"/>
      <c r="G24" s="192"/>
    </row>
    <row r="25" spans="1:8">
      <c r="A25" s="188"/>
      <c r="B25" s="188"/>
      <c r="C25" s="190"/>
      <c r="D25" s="194"/>
      <c r="E25" s="191"/>
      <c r="F25" s="192"/>
      <c r="G25" s="192"/>
    </row>
    <row r="26" spans="1:8">
      <c r="A26" s="195"/>
      <c r="B26" s="196" t="s">
        <v>319</v>
      </c>
      <c r="C26" s="197">
        <f>SUM(C22:C25)</f>
        <v>10540.52</v>
      </c>
      <c r="D26" s="197">
        <f>SUM(D22:D25)</f>
        <v>20654.29</v>
      </c>
      <c r="E26" s="197">
        <f>SUM(E22:E25)</f>
        <v>17147.98</v>
      </c>
      <c r="F26" s="197">
        <f>SUM(F22:F25)</f>
        <v>0</v>
      </c>
      <c r="G26" s="198">
        <f>C26+D26-E26-F26</f>
        <v>14046.830000000002</v>
      </c>
    </row>
    <row r="28" spans="1:8" ht="15.75">
      <c r="A28" s="520" t="s">
        <v>222</v>
      </c>
      <c r="B28" s="520"/>
      <c r="C28" s="199"/>
      <c r="D28" s="200"/>
      <c r="E28" s="170"/>
      <c r="F28" s="521" t="s">
        <v>223</v>
      </c>
      <c r="G28" s="521"/>
    </row>
    <row r="29" spans="1:8">
      <c r="A29" s="522" t="s">
        <v>320</v>
      </c>
      <c r="B29" s="522"/>
      <c r="C29" s="201"/>
      <c r="D29" s="202" t="s">
        <v>225</v>
      </c>
      <c r="E29" s="202"/>
      <c r="F29" s="517" t="s">
        <v>226</v>
      </c>
      <c r="G29" s="517"/>
      <c r="H29" s="203"/>
    </row>
    <row r="30" spans="1:8">
      <c r="B30" s="170"/>
      <c r="C30" s="179"/>
      <c r="D30" s="170"/>
      <c r="E30" s="170"/>
      <c r="H30" s="179"/>
    </row>
    <row r="31" spans="1:8" ht="25.5" customHeight="1">
      <c r="A31" s="520" t="s">
        <v>227</v>
      </c>
      <c r="B31" s="520"/>
      <c r="C31" s="170"/>
      <c r="D31" s="200"/>
      <c r="E31" s="170"/>
      <c r="F31" s="521" t="s">
        <v>228</v>
      </c>
      <c r="G31" s="521"/>
      <c r="H31" s="204"/>
    </row>
    <row r="32" spans="1:8" ht="42.75" customHeight="1">
      <c r="A32" s="516" t="s">
        <v>252</v>
      </c>
      <c r="B32" s="516"/>
      <c r="C32" s="205"/>
      <c r="D32" s="202" t="s">
        <v>225</v>
      </c>
      <c r="E32" s="202"/>
      <c r="F32" s="517" t="s">
        <v>226</v>
      </c>
      <c r="G32" s="517"/>
      <c r="H32" s="206"/>
    </row>
    <row r="33" spans="1:8">
      <c r="A33" s="175"/>
      <c r="B33" s="207"/>
      <c r="C33" s="207"/>
      <c r="D33" s="207"/>
      <c r="E33" s="207"/>
      <c r="F33" s="175"/>
      <c r="G33" s="175"/>
      <c r="H33" s="175"/>
    </row>
    <row r="34" spans="1:8">
      <c r="A34" s="175"/>
      <c r="B34" s="207"/>
      <c r="C34" s="207"/>
      <c r="D34" s="207"/>
      <c r="E34" s="207"/>
      <c r="F34" s="175"/>
      <c r="G34" s="175"/>
      <c r="H34" s="175"/>
    </row>
    <row r="35" spans="1:8">
      <c r="A35" s="175"/>
      <c r="B35" s="207"/>
      <c r="C35" s="207"/>
      <c r="D35" s="207"/>
      <c r="E35" s="207"/>
      <c r="F35" s="175"/>
      <c r="G35" s="175"/>
      <c r="H35" s="175"/>
    </row>
    <row r="36" spans="1:8">
      <c r="A36" s="175"/>
      <c r="B36" s="207"/>
      <c r="C36" s="207"/>
      <c r="D36" s="207"/>
      <c r="E36" s="207"/>
      <c r="F36" s="175"/>
      <c r="G36" s="175"/>
      <c r="H36" s="175"/>
    </row>
    <row r="37" spans="1:8">
      <c r="A37" s="175"/>
      <c r="B37" s="207"/>
      <c r="C37" s="207"/>
      <c r="D37" s="207"/>
      <c r="E37" s="207"/>
      <c r="F37" s="175"/>
      <c r="G37" s="175"/>
      <c r="H37" s="175"/>
    </row>
    <row r="38" spans="1:8">
      <c r="A38" s="175"/>
      <c r="B38" s="207"/>
      <c r="C38" s="207"/>
      <c r="D38" s="207"/>
      <c r="E38" s="207"/>
      <c r="F38" s="175"/>
      <c r="G38" s="175"/>
      <c r="H38" s="175"/>
    </row>
    <row r="39" spans="1:8">
      <c r="A39" s="175"/>
      <c r="B39" s="207"/>
      <c r="C39" s="207"/>
      <c r="D39" s="207"/>
      <c r="E39" s="207"/>
      <c r="F39" s="175"/>
      <c r="G39" s="175"/>
      <c r="H39" s="175"/>
    </row>
    <row r="40" spans="1:8">
      <c r="A40" s="175"/>
      <c r="B40" s="207"/>
      <c r="C40" s="207"/>
      <c r="D40" s="207"/>
      <c r="E40" s="207"/>
      <c r="F40" s="175"/>
      <c r="G40" s="175"/>
      <c r="H40" s="175"/>
    </row>
    <row r="41" spans="1:8">
      <c r="A41" s="175"/>
      <c r="B41" s="207"/>
      <c r="C41" s="207"/>
      <c r="D41" s="207"/>
      <c r="E41" s="207"/>
      <c r="F41" s="175"/>
      <c r="G41" s="175"/>
      <c r="H41" s="175"/>
    </row>
    <row r="42" spans="1:8">
      <c r="A42" s="175"/>
      <c r="B42" s="207"/>
      <c r="C42" s="207"/>
      <c r="D42" s="207"/>
      <c r="E42" s="207"/>
      <c r="F42" s="175"/>
      <c r="G42" s="175"/>
      <c r="H42" s="175"/>
    </row>
    <row r="43" spans="1:8">
      <c r="A43" s="175"/>
      <c r="B43" s="207"/>
      <c r="C43" s="207"/>
      <c r="D43" s="207"/>
      <c r="E43" s="207"/>
      <c r="F43" s="175"/>
      <c r="G43" s="175"/>
      <c r="H43" s="175"/>
    </row>
    <row r="44" spans="1:8">
      <c r="A44" s="175"/>
      <c r="B44" s="207"/>
      <c r="C44" s="207"/>
      <c r="D44" s="207"/>
      <c r="E44" s="207"/>
      <c r="F44" s="175"/>
      <c r="G44" s="175"/>
      <c r="H44" s="175"/>
    </row>
    <row r="45" spans="1:8">
      <c r="A45" s="175"/>
      <c r="B45" s="207"/>
      <c r="C45" s="207"/>
      <c r="D45" s="207"/>
      <c r="E45" s="207"/>
      <c r="F45" s="175"/>
      <c r="G45" s="175"/>
      <c r="H45" s="175"/>
    </row>
    <row r="46" spans="1:8">
      <c r="A46" s="175"/>
      <c r="B46" s="207"/>
      <c r="C46" s="207"/>
      <c r="D46" s="207"/>
      <c r="E46" s="207"/>
      <c r="F46" s="175"/>
      <c r="G46" s="175"/>
      <c r="H46" s="175"/>
    </row>
    <row r="47" spans="1:8">
      <c r="A47" s="175"/>
      <c r="B47" s="207"/>
      <c r="C47" s="207"/>
      <c r="D47" s="207"/>
      <c r="E47" s="207"/>
      <c r="F47" s="175"/>
      <c r="G47" s="175"/>
      <c r="H47" s="175"/>
    </row>
    <row r="48" spans="1:8">
      <c r="A48" s="175"/>
      <c r="B48" s="207"/>
      <c r="C48" s="207"/>
      <c r="D48" s="207"/>
      <c r="E48" s="207"/>
      <c r="F48" s="175"/>
      <c r="G48" s="175"/>
      <c r="H48" s="175"/>
    </row>
    <row r="49" spans="1:8">
      <c r="A49" s="175"/>
      <c r="B49" s="207"/>
      <c r="C49" s="207"/>
      <c r="D49" s="207"/>
      <c r="E49" s="207"/>
      <c r="F49" s="175"/>
      <c r="G49" s="175"/>
      <c r="H49" s="175"/>
    </row>
    <row r="50" spans="1:8">
      <c r="A50" s="175"/>
      <c r="B50" s="207"/>
      <c r="C50" s="207"/>
      <c r="D50" s="207"/>
      <c r="E50" s="207"/>
      <c r="F50" s="175"/>
      <c r="G50" s="175"/>
      <c r="H50" s="175"/>
    </row>
    <row r="51" spans="1:8">
      <c r="A51" s="175"/>
      <c r="B51" s="207"/>
      <c r="C51" s="207"/>
      <c r="D51" s="207"/>
      <c r="E51" s="207"/>
      <c r="F51" s="175"/>
      <c r="G51" s="175"/>
      <c r="H51" s="175"/>
    </row>
    <row r="52" spans="1:8">
      <c r="A52" s="175"/>
      <c r="B52" s="207"/>
      <c r="C52" s="207"/>
      <c r="D52" s="207"/>
      <c r="E52" s="207"/>
      <c r="F52" s="175"/>
      <c r="G52" s="175"/>
      <c r="H52" s="175"/>
    </row>
    <row r="53" spans="1:8">
      <c r="A53" s="175"/>
      <c r="B53" s="207"/>
      <c r="C53" s="207"/>
      <c r="D53" s="207"/>
      <c r="E53" s="207"/>
      <c r="F53" s="175"/>
      <c r="G53" s="175"/>
      <c r="H53" s="175"/>
    </row>
    <row r="54" spans="1:8">
      <c r="A54" s="175"/>
      <c r="B54" s="207"/>
      <c r="C54" s="207"/>
      <c r="D54" s="207"/>
      <c r="E54" s="207"/>
      <c r="F54" s="175"/>
      <c r="G54" s="175"/>
      <c r="H54" s="175"/>
    </row>
    <row r="55" spans="1:8">
      <c r="A55" s="175"/>
      <c r="B55" s="207"/>
      <c r="C55" s="207"/>
      <c r="D55" s="207"/>
      <c r="E55" s="207"/>
      <c r="F55" s="175"/>
      <c r="G55" s="175"/>
      <c r="H55" s="175"/>
    </row>
  </sheetData>
  <mergeCells count="25">
    <mergeCell ref="B8:G8"/>
    <mergeCell ref="G1:H1"/>
    <mergeCell ref="E2:H2"/>
    <mergeCell ref="E3:G3"/>
    <mergeCell ref="E4:G4"/>
    <mergeCell ref="B6:G6"/>
    <mergeCell ref="B9:G9"/>
    <mergeCell ref="A10:G10"/>
    <mergeCell ref="C12:D12"/>
    <mergeCell ref="A17:A20"/>
    <mergeCell ref="B17:B20"/>
    <mergeCell ref="C17:G17"/>
    <mergeCell ref="C19:C20"/>
    <mergeCell ref="D19:D20"/>
    <mergeCell ref="E19:E20"/>
    <mergeCell ref="F19:F20"/>
    <mergeCell ref="A32:B32"/>
    <mergeCell ref="F32:G32"/>
    <mergeCell ref="G19:G20"/>
    <mergeCell ref="A28:B28"/>
    <mergeCell ref="F28:G28"/>
    <mergeCell ref="A29:B29"/>
    <mergeCell ref="F29:G29"/>
    <mergeCell ref="A31:B31"/>
    <mergeCell ref="F31:G3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4" workbookViewId="0">
      <selection activeCell="D14" sqref="D14"/>
    </sheetView>
  </sheetViews>
  <sheetFormatPr defaultRowHeight="15"/>
  <cols>
    <col min="5" max="5" width="11.7109375" customWidth="1"/>
    <col min="6" max="6" width="4.28515625" customWidth="1"/>
    <col min="9" max="9" width="6.5703125" customWidth="1"/>
    <col min="11" max="11" width="5.28515625" customWidth="1"/>
    <col min="12" max="12" width="7.140625" customWidth="1"/>
    <col min="13" max="13" width="7.5703125" customWidth="1"/>
    <col min="14" max="14" width="17.85546875" customWidth="1"/>
  </cols>
  <sheetData>
    <row r="1" spans="1:14">
      <c r="M1" s="148" t="s">
        <v>261</v>
      </c>
      <c r="N1" s="148"/>
    </row>
    <row r="2" spans="1:14">
      <c r="M2" s="148" t="s">
        <v>262</v>
      </c>
      <c r="N2" s="148"/>
    </row>
    <row r="3" spans="1:14">
      <c r="M3" s="148" t="s">
        <v>263</v>
      </c>
      <c r="N3" s="148"/>
    </row>
    <row r="4" spans="1:14">
      <c r="B4" s="586" t="s">
        <v>264</v>
      </c>
      <c r="C4" s="587"/>
      <c r="D4" s="587"/>
      <c r="E4" s="587"/>
      <c r="M4" s="148" t="s">
        <v>265</v>
      </c>
      <c r="N4" s="148"/>
    </row>
    <row r="5" spans="1:14">
      <c r="B5" s="496" t="s">
        <v>266</v>
      </c>
      <c r="C5" s="496"/>
      <c r="D5" s="496"/>
      <c r="E5" s="496"/>
      <c r="M5" s="148" t="s">
        <v>267</v>
      </c>
      <c r="N5" s="148"/>
    </row>
    <row r="6" spans="1:14" ht="11.25" customHeight="1"/>
    <row r="7" spans="1:14">
      <c r="B7" s="513" t="s">
        <v>268</v>
      </c>
      <c r="C7" s="512"/>
      <c r="D7" s="512"/>
      <c r="E7" s="512"/>
      <c r="F7" s="587"/>
    </row>
    <row r="8" spans="1:14">
      <c r="B8" s="496" t="s">
        <v>269</v>
      </c>
      <c r="C8" s="496"/>
      <c r="D8" s="496"/>
      <c r="E8" s="496"/>
    </row>
    <row r="9" spans="1:14">
      <c r="A9" s="149"/>
      <c r="B9" s="499"/>
      <c r="C9" s="499"/>
      <c r="D9" s="499"/>
      <c r="E9" s="499"/>
      <c r="F9" s="149"/>
      <c r="G9" s="149"/>
      <c r="H9" s="149"/>
      <c r="I9" s="149"/>
      <c r="J9" s="149"/>
      <c r="K9" s="149"/>
      <c r="L9" s="149"/>
      <c r="M9" s="585" t="s">
        <v>298</v>
      </c>
      <c r="N9" s="585"/>
    </row>
    <row r="10" spans="1:14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</row>
    <row r="11" spans="1:14">
      <c r="A11" s="499" t="s">
        <v>297</v>
      </c>
      <c r="B11" s="499"/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149"/>
      <c r="N11" s="149"/>
    </row>
    <row r="12" spans="1:14" ht="9" customHeight="1">
      <c r="M12" s="579"/>
      <c r="N12" s="579"/>
    </row>
    <row r="13" spans="1:14">
      <c r="D13" s="580" t="s">
        <v>476</v>
      </c>
      <c r="E13" s="581"/>
    </row>
    <row r="14" spans="1:14" ht="9" customHeight="1">
      <c r="D14" s="151"/>
      <c r="E14" s="152"/>
    </row>
    <row r="15" spans="1:14">
      <c r="J15" s="153"/>
      <c r="N15" s="154" t="s">
        <v>270</v>
      </c>
    </row>
    <row r="16" spans="1:14">
      <c r="A16" s="155"/>
      <c r="B16" s="156"/>
      <c r="C16" s="156"/>
      <c r="D16" s="157"/>
      <c r="E16" s="573" t="s">
        <v>271</v>
      </c>
      <c r="F16" s="582"/>
      <c r="G16" s="574"/>
      <c r="H16" s="158" t="s">
        <v>272</v>
      </c>
      <c r="I16" s="157"/>
      <c r="J16" s="573" t="s">
        <v>273</v>
      </c>
      <c r="K16" s="574"/>
      <c r="L16" s="583"/>
      <c r="M16" s="584"/>
      <c r="N16" s="159" t="s">
        <v>274</v>
      </c>
    </row>
    <row r="17" spans="1:14">
      <c r="A17" s="160"/>
      <c r="B17" s="499" t="s">
        <v>275</v>
      </c>
      <c r="C17" s="499"/>
      <c r="D17" s="161"/>
      <c r="E17" s="561" t="s">
        <v>276</v>
      </c>
      <c r="F17" s="578"/>
      <c r="G17" s="562"/>
      <c r="H17" s="575" t="s">
        <v>277</v>
      </c>
      <c r="I17" s="576"/>
      <c r="J17" s="575" t="s">
        <v>278</v>
      </c>
      <c r="K17" s="576"/>
      <c r="L17" s="575" t="s">
        <v>279</v>
      </c>
      <c r="M17" s="577"/>
      <c r="N17" s="162" t="s">
        <v>280</v>
      </c>
    </row>
    <row r="18" spans="1:14">
      <c r="A18" s="160"/>
      <c r="D18" s="161"/>
      <c r="E18" s="571" t="s">
        <v>281</v>
      </c>
      <c r="F18" s="573" t="s">
        <v>282</v>
      </c>
      <c r="G18" s="574"/>
      <c r="H18" s="575" t="s">
        <v>283</v>
      </c>
      <c r="I18" s="576"/>
      <c r="J18" s="163" t="s">
        <v>284</v>
      </c>
      <c r="K18" s="161"/>
      <c r="L18" s="575" t="s">
        <v>278</v>
      </c>
      <c r="M18" s="577"/>
      <c r="N18" s="162" t="s">
        <v>283</v>
      </c>
    </row>
    <row r="19" spans="1:14">
      <c r="A19" s="164"/>
      <c r="B19" s="165"/>
      <c r="C19" s="165"/>
      <c r="D19" s="166"/>
      <c r="E19" s="572"/>
      <c r="F19" s="561" t="s">
        <v>285</v>
      </c>
      <c r="G19" s="562"/>
      <c r="H19" s="561" t="s">
        <v>286</v>
      </c>
      <c r="I19" s="562"/>
      <c r="J19" s="561" t="s">
        <v>286</v>
      </c>
      <c r="K19" s="562"/>
      <c r="L19" s="563"/>
      <c r="M19" s="564"/>
      <c r="N19" s="162" t="s">
        <v>286</v>
      </c>
    </row>
    <row r="20" spans="1:14">
      <c r="A20" s="565" t="s">
        <v>287</v>
      </c>
      <c r="B20" s="566"/>
      <c r="C20" s="566"/>
      <c r="D20" s="567"/>
      <c r="E20" s="540" t="s">
        <v>288</v>
      </c>
      <c r="F20" s="549" t="s">
        <v>288</v>
      </c>
      <c r="G20" s="550"/>
      <c r="H20" s="549" t="s">
        <v>288</v>
      </c>
      <c r="I20" s="550"/>
      <c r="J20" s="549" t="s">
        <v>288</v>
      </c>
      <c r="K20" s="550"/>
      <c r="L20" s="549" t="s">
        <v>288</v>
      </c>
      <c r="M20" s="550"/>
      <c r="N20" s="540"/>
    </row>
    <row r="21" spans="1:14" ht="6" customHeight="1">
      <c r="A21" s="568"/>
      <c r="B21" s="569"/>
      <c r="C21" s="569"/>
      <c r="D21" s="570"/>
      <c r="E21" s="548"/>
      <c r="F21" s="551"/>
      <c r="G21" s="552"/>
      <c r="H21" s="551"/>
      <c r="I21" s="552"/>
      <c r="J21" s="551"/>
      <c r="K21" s="552"/>
      <c r="L21" s="551"/>
      <c r="M21" s="552"/>
      <c r="N21" s="548"/>
    </row>
    <row r="22" spans="1:14" ht="27" customHeight="1">
      <c r="A22" s="553" t="s">
        <v>289</v>
      </c>
      <c r="B22" s="554"/>
      <c r="C22" s="554"/>
      <c r="D22" s="555"/>
      <c r="E22" s="167"/>
      <c r="F22" s="549"/>
      <c r="G22" s="550"/>
      <c r="H22" s="549"/>
      <c r="I22" s="550"/>
      <c r="J22" s="549"/>
      <c r="K22" s="550"/>
      <c r="L22" s="549"/>
      <c r="M22" s="550"/>
      <c r="N22" s="167">
        <f>(H22-J22)</f>
        <v>0</v>
      </c>
    </row>
    <row r="23" spans="1:14" ht="27" customHeight="1">
      <c r="A23" s="553" t="s">
        <v>290</v>
      </c>
      <c r="B23" s="554"/>
      <c r="C23" s="554"/>
      <c r="D23" s="555"/>
      <c r="E23" s="167"/>
      <c r="F23" s="549"/>
      <c r="G23" s="550"/>
      <c r="H23" s="549">
        <v>244</v>
      </c>
      <c r="I23" s="550"/>
      <c r="J23" s="549"/>
      <c r="K23" s="550"/>
      <c r="L23" s="549"/>
      <c r="M23" s="550"/>
      <c r="N23" s="167">
        <f>(H23-J23)</f>
        <v>244</v>
      </c>
    </row>
    <row r="24" spans="1:14" ht="25.5" customHeight="1">
      <c r="A24" s="558" t="s">
        <v>291</v>
      </c>
      <c r="B24" s="559"/>
      <c r="C24" s="559"/>
      <c r="D24" s="560"/>
      <c r="E24" s="167">
        <v>90700</v>
      </c>
      <c r="F24" s="549">
        <v>69500</v>
      </c>
      <c r="G24" s="550"/>
      <c r="H24" s="549">
        <v>61967.43</v>
      </c>
      <c r="I24" s="550"/>
      <c r="J24" s="549">
        <v>48164.6</v>
      </c>
      <c r="K24" s="550"/>
      <c r="L24" s="549">
        <v>48164.6</v>
      </c>
      <c r="M24" s="550"/>
      <c r="N24" s="167">
        <f>(H24-J24)</f>
        <v>13802.830000000002</v>
      </c>
    </row>
    <row r="25" spans="1:14" ht="26.25" customHeight="1">
      <c r="A25" s="553" t="s">
        <v>292</v>
      </c>
      <c r="B25" s="554"/>
      <c r="C25" s="554"/>
      <c r="D25" s="555"/>
      <c r="E25" s="167"/>
      <c r="F25" s="556"/>
      <c r="G25" s="557"/>
      <c r="H25" s="556"/>
      <c r="I25" s="557"/>
      <c r="J25" s="556"/>
      <c r="K25" s="557"/>
      <c r="L25" s="556"/>
      <c r="M25" s="557"/>
      <c r="N25" s="167">
        <f>(H25-J25)</f>
        <v>0</v>
      </c>
    </row>
    <row r="26" spans="1:14" ht="24.75" customHeight="1">
      <c r="A26" s="553" t="s">
        <v>293</v>
      </c>
      <c r="B26" s="554"/>
      <c r="C26" s="554"/>
      <c r="D26" s="555"/>
      <c r="E26" s="167"/>
      <c r="F26" s="556"/>
      <c r="G26" s="557"/>
      <c r="H26" s="556"/>
      <c r="I26" s="557"/>
      <c r="J26" s="556"/>
      <c r="K26" s="557"/>
      <c r="L26" s="556"/>
      <c r="M26" s="557"/>
      <c r="N26" s="167">
        <f>(H26-J26)</f>
        <v>0</v>
      </c>
    </row>
    <row r="27" spans="1:14">
      <c r="A27" s="542" t="s">
        <v>294</v>
      </c>
      <c r="B27" s="543"/>
      <c r="C27" s="543"/>
      <c r="D27" s="544"/>
      <c r="E27" s="540">
        <f>(E22+E23+E24+E26)</f>
        <v>90700</v>
      </c>
      <c r="F27" s="549">
        <f>(F22+F23+F24+F26)</f>
        <v>69500</v>
      </c>
      <c r="G27" s="550"/>
      <c r="H27" s="549">
        <f>(H22+H23+H24+H26)</f>
        <v>62211.43</v>
      </c>
      <c r="I27" s="550"/>
      <c r="J27" s="549">
        <f>(J22+J23+J24+J26)</f>
        <v>48164.6</v>
      </c>
      <c r="K27" s="550"/>
      <c r="L27" s="549">
        <f>(L22+L23+L24+L26)</f>
        <v>48164.6</v>
      </c>
      <c r="M27" s="550"/>
      <c r="N27" s="540" t="s">
        <v>288</v>
      </c>
    </row>
    <row r="28" spans="1:14" ht="11.25" customHeight="1">
      <c r="A28" s="545"/>
      <c r="B28" s="546"/>
      <c r="C28" s="546"/>
      <c r="D28" s="547"/>
      <c r="E28" s="541"/>
      <c r="F28" s="551"/>
      <c r="G28" s="552"/>
      <c r="H28" s="551"/>
      <c r="I28" s="552"/>
      <c r="J28" s="551"/>
      <c r="K28" s="552"/>
      <c r="L28" s="551"/>
      <c r="M28" s="552"/>
      <c r="N28" s="541"/>
    </row>
    <row r="29" spans="1:14">
      <c r="A29" s="542" t="s">
        <v>295</v>
      </c>
      <c r="B29" s="543"/>
      <c r="C29" s="543"/>
      <c r="D29" s="544"/>
      <c r="E29" s="540" t="s">
        <v>288</v>
      </c>
      <c r="F29" s="549" t="s">
        <v>288</v>
      </c>
      <c r="G29" s="550"/>
      <c r="H29" s="549" t="s">
        <v>288</v>
      </c>
      <c r="I29" s="550"/>
      <c r="J29" s="549" t="s">
        <v>288</v>
      </c>
      <c r="K29" s="550"/>
      <c r="L29" s="549" t="s">
        <v>288</v>
      </c>
      <c r="M29" s="550"/>
      <c r="N29" s="540">
        <f>(N22+N23+N24+N26)</f>
        <v>14046.830000000002</v>
      </c>
    </row>
    <row r="30" spans="1:14" ht="10.5" customHeight="1">
      <c r="A30" s="545"/>
      <c r="B30" s="546"/>
      <c r="C30" s="546"/>
      <c r="D30" s="547"/>
      <c r="E30" s="548"/>
      <c r="F30" s="551"/>
      <c r="G30" s="552"/>
      <c r="H30" s="551"/>
      <c r="I30" s="552"/>
      <c r="J30" s="551"/>
      <c r="K30" s="552"/>
      <c r="L30" s="551"/>
      <c r="M30" s="552"/>
      <c r="N30" s="548"/>
    </row>
    <row r="31" spans="1:14" ht="7.5" customHeight="1"/>
    <row r="32" spans="1:14">
      <c r="A32" s="538" t="s">
        <v>222</v>
      </c>
      <c r="B32" s="534"/>
      <c r="C32" s="534"/>
      <c r="D32" s="539"/>
      <c r="H32" s="512"/>
      <c r="I32" s="512"/>
      <c r="K32" s="513" t="s">
        <v>223</v>
      </c>
      <c r="L32" s="512"/>
      <c r="M32" s="512"/>
      <c r="N32" s="512"/>
    </row>
    <row r="33" spans="1:14">
      <c r="H33" s="497" t="s">
        <v>225</v>
      </c>
      <c r="I33" s="497"/>
      <c r="K33" s="497" t="s">
        <v>226</v>
      </c>
      <c r="L33" s="497"/>
      <c r="M33" s="497"/>
      <c r="N33" s="497"/>
    </row>
    <row r="34" spans="1:14" ht="7.5" customHeight="1">
      <c r="G34" s="153"/>
      <c r="H34" s="153"/>
      <c r="I34" s="153"/>
      <c r="J34" s="153"/>
      <c r="K34" s="153"/>
      <c r="L34" s="153"/>
      <c r="M34" s="153"/>
      <c r="N34" s="153"/>
    </row>
    <row r="35" spans="1:14" ht="27" customHeight="1">
      <c r="A35" s="514" t="s">
        <v>227</v>
      </c>
      <c r="B35" s="515"/>
      <c r="C35" s="515"/>
      <c r="D35" s="515"/>
      <c r="E35" s="536"/>
      <c r="H35" s="512"/>
      <c r="I35" s="512"/>
      <c r="K35" s="513" t="s">
        <v>228</v>
      </c>
      <c r="L35" s="512"/>
      <c r="M35" s="512"/>
      <c r="N35" s="512"/>
    </row>
    <row r="36" spans="1:14">
      <c r="G36" t="s">
        <v>296</v>
      </c>
      <c r="H36" s="497" t="s">
        <v>225</v>
      </c>
      <c r="I36" s="497"/>
      <c r="K36" s="497" t="s">
        <v>226</v>
      </c>
      <c r="L36" s="497"/>
      <c r="M36" s="497"/>
      <c r="N36" s="497"/>
    </row>
    <row r="37" spans="1:14">
      <c r="H37" s="169"/>
    </row>
  </sheetData>
  <mergeCells count="81">
    <mergeCell ref="M9:N9"/>
    <mergeCell ref="B4:E4"/>
    <mergeCell ref="B5:E5"/>
    <mergeCell ref="B7:F7"/>
    <mergeCell ref="B8:E8"/>
    <mergeCell ref="B9:E9"/>
    <mergeCell ref="A11:L11"/>
    <mergeCell ref="M12:N12"/>
    <mergeCell ref="D13:E13"/>
    <mergeCell ref="E16:G16"/>
    <mergeCell ref="J16:K16"/>
    <mergeCell ref="L16:M16"/>
    <mergeCell ref="B17:C17"/>
    <mergeCell ref="E17:G17"/>
    <mergeCell ref="H17:I17"/>
    <mergeCell ref="J17:K17"/>
    <mergeCell ref="L17:M17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N20:N21"/>
    <mergeCell ref="A22:D22"/>
    <mergeCell ref="F22:G22"/>
    <mergeCell ref="H22:I22"/>
    <mergeCell ref="J22:K22"/>
    <mergeCell ref="L22:M22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D32"/>
    <mergeCell ref="H32:I32"/>
    <mergeCell ref="K32:N32"/>
    <mergeCell ref="H33:I33"/>
    <mergeCell ref="K33:N33"/>
    <mergeCell ref="A35:E35"/>
    <mergeCell ref="H35:I35"/>
    <mergeCell ref="K35:N35"/>
  </mergeCells>
  <pageMargins left="0.19685039370078741" right="3.937007874015748E-2" top="3.937007874015748E-2" bottom="3.937007874015748E-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2" workbookViewId="0">
      <selection activeCell="A5" sqref="A5:S5"/>
    </sheetView>
  </sheetViews>
  <sheetFormatPr defaultColWidth="9.140625" defaultRowHeight="12"/>
  <cols>
    <col min="1" max="1" width="23.42578125" style="301" customWidth="1"/>
    <col min="2" max="2" width="7.85546875" style="301" customWidth="1"/>
    <col min="3" max="4" width="8.140625" style="301" customWidth="1"/>
    <col min="5" max="5" width="7.5703125" style="301" customWidth="1"/>
    <col min="6" max="7" width="7.42578125" style="301" customWidth="1"/>
    <col min="8" max="8" width="8.42578125" style="301" customWidth="1"/>
    <col min="9" max="9" width="8.140625" style="301" customWidth="1"/>
    <col min="10" max="10" width="6" style="301" customWidth="1"/>
    <col min="11" max="11" width="8.140625" style="301" customWidth="1"/>
    <col min="12" max="12" width="11.85546875" style="301" customWidth="1"/>
    <col min="13" max="13" width="9" style="301" customWidth="1"/>
    <col min="14" max="14" width="9.5703125" style="301" customWidth="1"/>
    <col min="15" max="15" width="7" style="301" customWidth="1"/>
    <col min="16" max="16" width="6.7109375" style="301" customWidth="1"/>
    <col min="17" max="17" width="6.28515625" style="301" customWidth="1"/>
    <col min="18" max="18" width="5.28515625" style="301" customWidth="1"/>
    <col min="19" max="19" width="11.5703125" style="301" customWidth="1"/>
    <col min="20" max="20" width="3.140625" style="301" customWidth="1"/>
    <col min="21" max="16384" width="9.140625" style="301"/>
  </cols>
  <sheetData>
    <row r="1" spans="1:20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614" t="s">
        <v>425</v>
      </c>
      <c r="O1" s="614"/>
      <c r="P1" s="614"/>
      <c r="Q1" s="614"/>
      <c r="R1" s="614"/>
      <c r="S1" s="614"/>
    </row>
    <row r="2" spans="1:20" ht="15.75">
      <c r="A2" s="300"/>
      <c r="B2" s="615" t="s">
        <v>426</v>
      </c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4"/>
      <c r="O2" s="614"/>
      <c r="P2" s="614"/>
      <c r="Q2" s="614"/>
      <c r="R2" s="614"/>
      <c r="S2" s="614"/>
    </row>
    <row r="3" spans="1:20">
      <c r="A3" s="300"/>
      <c r="B3" s="300"/>
      <c r="C3" s="300"/>
      <c r="D3" s="300"/>
      <c r="E3" s="300"/>
      <c r="F3" s="300"/>
      <c r="G3" s="300"/>
      <c r="H3" s="300" t="s">
        <v>427</v>
      </c>
      <c r="I3" s="302"/>
      <c r="J3" s="302"/>
      <c r="K3" s="302"/>
      <c r="L3" s="302"/>
      <c r="M3" s="302"/>
      <c r="N3" s="303"/>
      <c r="O3" s="303"/>
      <c r="P3" s="303"/>
      <c r="Q3" s="303"/>
      <c r="R3" s="303"/>
      <c r="S3" s="303"/>
    </row>
    <row r="4" spans="1:20">
      <c r="A4" s="300"/>
      <c r="B4" s="300"/>
      <c r="C4" s="300"/>
      <c r="D4" s="300"/>
      <c r="E4" s="300"/>
      <c r="F4" s="300"/>
      <c r="G4" s="300"/>
      <c r="H4" s="300"/>
      <c r="I4" s="302"/>
      <c r="J4" s="302"/>
      <c r="K4" s="302"/>
      <c r="L4" s="302"/>
      <c r="M4" s="302"/>
      <c r="N4" s="303"/>
      <c r="O4" s="303"/>
      <c r="P4" s="303"/>
      <c r="Q4" s="303"/>
      <c r="R4" s="303"/>
      <c r="S4" s="303"/>
    </row>
    <row r="5" spans="1:20" ht="27" customHeight="1">
      <c r="A5" s="616" t="s">
        <v>428</v>
      </c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304"/>
    </row>
    <row r="6" spans="1:20">
      <c r="A6" s="305"/>
      <c r="B6" s="305"/>
      <c r="C6" s="305"/>
      <c r="D6" s="305"/>
      <c r="E6" s="305"/>
      <c r="F6" s="305"/>
      <c r="G6" s="305"/>
      <c r="H6" s="305"/>
      <c r="I6" s="305"/>
      <c r="J6" s="617"/>
      <c r="K6" s="617"/>
      <c r="L6" s="617"/>
      <c r="M6" s="617"/>
      <c r="N6" s="305"/>
      <c r="O6" s="305"/>
      <c r="P6" s="305"/>
      <c r="Q6" s="305"/>
      <c r="R6" s="305"/>
      <c r="S6" s="305"/>
    </row>
    <row r="7" spans="1:20" ht="12" customHeight="1">
      <c r="A7" s="306"/>
      <c r="B7" s="306"/>
      <c r="C7" s="306"/>
      <c r="D7" s="617" t="s">
        <v>476</v>
      </c>
      <c r="E7" s="617"/>
      <c r="F7" s="617"/>
      <c r="G7" s="617"/>
      <c r="H7" s="617"/>
      <c r="I7" s="617"/>
      <c r="J7" s="617"/>
      <c r="K7" s="617"/>
      <c r="L7" s="617"/>
      <c r="M7" s="307"/>
      <c r="N7" s="306"/>
      <c r="O7" s="306"/>
      <c r="P7" s="306"/>
      <c r="Q7" s="306"/>
      <c r="R7" s="306"/>
      <c r="S7" s="306"/>
    </row>
    <row r="8" spans="1:20">
      <c r="A8" s="306"/>
      <c r="B8" s="306"/>
      <c r="C8" s="306"/>
      <c r="D8" s="306"/>
      <c r="E8" s="618" t="s">
        <v>429</v>
      </c>
      <c r="F8" s="618"/>
      <c r="G8" s="618"/>
      <c r="H8" s="618"/>
      <c r="I8" s="618"/>
      <c r="J8" s="618"/>
      <c r="K8" s="618"/>
      <c r="L8" s="618"/>
      <c r="M8" s="307"/>
      <c r="N8" s="306"/>
      <c r="O8" s="306"/>
      <c r="P8" s="306"/>
      <c r="Q8" s="306"/>
      <c r="R8" s="306"/>
      <c r="S8" s="306"/>
    </row>
    <row r="9" spans="1:20" ht="12.75">
      <c r="A9" s="308"/>
      <c r="B9" s="310"/>
      <c r="C9" s="310"/>
      <c r="D9" s="310"/>
      <c r="E9" s="310"/>
      <c r="F9" s="310"/>
      <c r="G9" s="310"/>
      <c r="H9" s="309"/>
      <c r="I9" s="309"/>
      <c r="J9" s="589"/>
      <c r="K9" s="589"/>
      <c r="L9" s="300"/>
      <c r="M9" s="300"/>
      <c r="N9" s="306"/>
      <c r="O9" s="306"/>
      <c r="P9" s="306"/>
      <c r="Q9" s="306"/>
      <c r="R9" s="306"/>
      <c r="S9" s="306"/>
    </row>
    <row r="10" spans="1:20" ht="12.75" customHeight="1">
      <c r="A10" s="309"/>
      <c r="B10" s="619" t="s">
        <v>430</v>
      </c>
      <c r="C10" s="620"/>
      <c r="D10" s="311" t="s">
        <v>431</v>
      </c>
      <c r="E10" s="312"/>
      <c r="F10" s="313"/>
      <c r="G10" s="313"/>
      <c r="H10" s="309"/>
      <c r="I10" s="309"/>
      <c r="J10" s="621"/>
      <c r="K10" s="621"/>
      <c r="L10" s="300"/>
      <c r="M10" s="300"/>
      <c r="N10" s="300"/>
      <c r="O10" s="300"/>
      <c r="P10" s="300"/>
      <c r="Q10" s="314"/>
      <c r="R10" s="314"/>
      <c r="S10" s="314"/>
    </row>
    <row r="11" spans="1:20" ht="19.5">
      <c r="A11" s="315" t="s">
        <v>432</v>
      </c>
      <c r="B11" s="316" t="s">
        <v>433</v>
      </c>
      <c r="C11" s="316" t="s">
        <v>434</v>
      </c>
      <c r="D11" s="317" t="s">
        <v>435</v>
      </c>
      <c r="E11" s="318" t="s">
        <v>436</v>
      </c>
      <c r="F11" s="319"/>
      <c r="G11" s="313"/>
      <c r="H11" s="309"/>
      <c r="I11" s="309"/>
      <c r="J11" s="320"/>
      <c r="K11" s="320"/>
      <c r="L11" s="300"/>
      <c r="M11" s="300"/>
      <c r="N11" s="300"/>
      <c r="O11" s="300"/>
      <c r="P11" s="300"/>
      <c r="Q11" s="314"/>
      <c r="R11" s="314"/>
      <c r="S11" s="314"/>
    </row>
    <row r="12" spans="1:20" ht="12.75">
      <c r="A12" s="321" t="s">
        <v>437</v>
      </c>
      <c r="B12" s="322">
        <v>1</v>
      </c>
      <c r="C12" s="322">
        <v>1</v>
      </c>
      <c r="D12" s="323" t="s">
        <v>438</v>
      </c>
      <c r="E12" s="324" t="s">
        <v>438</v>
      </c>
      <c r="F12" s="310"/>
      <c r="G12" s="310"/>
      <c r="H12" s="309"/>
      <c r="I12" s="325" t="s">
        <v>439</v>
      </c>
      <c r="J12" s="622"/>
      <c r="K12" s="622"/>
      <c r="L12" s="622"/>
      <c r="M12" s="622"/>
      <c r="N12" s="622"/>
      <c r="O12" s="622"/>
      <c r="P12" s="589"/>
      <c r="Q12" s="589"/>
      <c r="R12" s="612">
        <v>9</v>
      </c>
      <c r="S12" s="613"/>
    </row>
    <row r="13" spans="1:20" ht="12.75">
      <c r="A13" s="321" t="s">
        <v>440</v>
      </c>
      <c r="B13" s="326">
        <v>14</v>
      </c>
      <c r="C13" s="326">
        <v>14</v>
      </c>
      <c r="D13" s="327">
        <v>14</v>
      </c>
      <c r="E13" s="328">
        <v>14</v>
      </c>
      <c r="F13" s="329"/>
      <c r="G13" s="329"/>
      <c r="H13" s="309"/>
      <c r="I13" s="596" t="s">
        <v>231</v>
      </c>
      <c r="J13" s="596"/>
      <c r="K13" s="596"/>
      <c r="L13" s="596"/>
      <c r="M13" s="596"/>
      <c r="N13" s="596"/>
      <c r="O13" s="596"/>
      <c r="P13" s="300"/>
      <c r="Q13" s="314"/>
      <c r="R13" s="314"/>
      <c r="S13" s="314"/>
    </row>
    <row r="14" spans="1:20" ht="12.75">
      <c r="A14" s="321" t="s">
        <v>441</v>
      </c>
      <c r="B14" s="326">
        <v>254</v>
      </c>
      <c r="C14" s="326">
        <v>254</v>
      </c>
      <c r="D14" s="326">
        <v>254</v>
      </c>
      <c r="E14" s="328">
        <v>254</v>
      </c>
      <c r="F14" s="329"/>
      <c r="G14" s="329"/>
      <c r="H14" s="309"/>
      <c r="I14" s="330" t="s">
        <v>442</v>
      </c>
      <c r="J14" s="330"/>
      <c r="K14" s="331"/>
      <c r="L14" s="331"/>
      <c r="M14" s="332"/>
      <c r="N14" s="309"/>
      <c r="O14" s="309"/>
      <c r="P14" s="333">
        <v>1</v>
      </c>
      <c r="Q14" s="333">
        <v>2</v>
      </c>
      <c r="R14" s="334">
        <v>2</v>
      </c>
      <c r="S14" s="334">
        <v>9</v>
      </c>
    </row>
    <row r="15" spans="1:20" ht="13.5" thickBot="1">
      <c r="A15" s="335"/>
      <c r="B15" s="336"/>
      <c r="C15" s="336"/>
      <c r="D15" s="337"/>
      <c r="E15" s="330"/>
      <c r="F15" s="330"/>
      <c r="G15" s="330"/>
      <c r="H15" s="332"/>
      <c r="I15" s="309"/>
      <c r="J15" s="309"/>
      <c r="K15" s="309"/>
      <c r="L15" s="300"/>
      <c r="M15" s="338"/>
      <c r="N15" s="300"/>
      <c r="O15" s="300"/>
      <c r="P15" s="300"/>
      <c r="Q15" s="338"/>
      <c r="R15" s="338"/>
      <c r="S15" s="338"/>
    </row>
    <row r="16" spans="1:20" ht="12.75">
      <c r="A16" s="597" t="s">
        <v>443</v>
      </c>
      <c r="B16" s="599" t="s">
        <v>444</v>
      </c>
      <c r="C16" s="600"/>
      <c r="D16" s="600"/>
      <c r="E16" s="600"/>
      <c r="F16" s="600"/>
      <c r="G16" s="601"/>
      <c r="H16" s="602" t="s">
        <v>445</v>
      </c>
      <c r="I16" s="603"/>
      <c r="J16" s="603"/>
      <c r="K16" s="603"/>
      <c r="L16" s="604"/>
      <c r="M16" s="602" t="s">
        <v>446</v>
      </c>
      <c r="N16" s="603"/>
      <c r="O16" s="603"/>
      <c r="P16" s="603"/>
      <c r="Q16" s="603"/>
      <c r="R16" s="603"/>
      <c r="S16" s="604"/>
    </row>
    <row r="17" spans="1:19" ht="12.75">
      <c r="A17" s="598"/>
      <c r="B17" s="605" t="s">
        <v>447</v>
      </c>
      <c r="C17" s="606"/>
      <c r="D17" s="606"/>
      <c r="E17" s="607" t="s">
        <v>430</v>
      </c>
      <c r="F17" s="608"/>
      <c r="G17" s="609"/>
      <c r="H17" s="595" t="s">
        <v>448</v>
      </c>
      <c r="I17" s="591" t="s">
        <v>449</v>
      </c>
      <c r="J17" s="591" t="s">
        <v>450</v>
      </c>
      <c r="K17" s="593" t="s">
        <v>451</v>
      </c>
      <c r="L17" s="594" t="s">
        <v>335</v>
      </c>
      <c r="M17" s="595" t="s">
        <v>448</v>
      </c>
      <c r="N17" s="591" t="s">
        <v>449</v>
      </c>
      <c r="O17" s="591" t="s">
        <v>450</v>
      </c>
      <c r="P17" s="593" t="s">
        <v>452</v>
      </c>
      <c r="Q17" s="591" t="s">
        <v>453</v>
      </c>
      <c r="R17" s="591" t="s">
        <v>454</v>
      </c>
      <c r="S17" s="610" t="s">
        <v>335</v>
      </c>
    </row>
    <row r="18" spans="1:19" ht="67.5">
      <c r="A18" s="598"/>
      <c r="B18" s="339" t="s">
        <v>433</v>
      </c>
      <c r="C18" s="340" t="s">
        <v>455</v>
      </c>
      <c r="D18" s="340" t="s">
        <v>456</v>
      </c>
      <c r="E18" s="341" t="s">
        <v>433</v>
      </c>
      <c r="F18" s="340" t="s">
        <v>455</v>
      </c>
      <c r="G18" s="342" t="s">
        <v>457</v>
      </c>
      <c r="H18" s="595"/>
      <c r="I18" s="591"/>
      <c r="J18" s="591"/>
      <c r="K18" s="593"/>
      <c r="L18" s="594"/>
      <c r="M18" s="595"/>
      <c r="N18" s="591"/>
      <c r="O18" s="591"/>
      <c r="P18" s="593"/>
      <c r="Q18" s="591"/>
      <c r="R18" s="591"/>
      <c r="S18" s="611"/>
    </row>
    <row r="19" spans="1:19">
      <c r="A19" s="343">
        <v>1</v>
      </c>
      <c r="B19" s="344">
        <v>2</v>
      </c>
      <c r="C19" s="345">
        <v>3</v>
      </c>
      <c r="D19" s="345">
        <v>4</v>
      </c>
      <c r="E19" s="346">
        <v>5</v>
      </c>
      <c r="F19" s="345">
        <v>6</v>
      </c>
      <c r="G19" s="347">
        <v>7</v>
      </c>
      <c r="H19" s="348">
        <v>8</v>
      </c>
      <c r="I19" s="346">
        <v>9</v>
      </c>
      <c r="J19" s="346">
        <v>10</v>
      </c>
      <c r="K19" s="346">
        <v>11</v>
      </c>
      <c r="L19" s="349">
        <v>12</v>
      </c>
      <c r="M19" s="348">
        <v>13</v>
      </c>
      <c r="N19" s="346">
        <v>14</v>
      </c>
      <c r="O19" s="346">
        <v>15</v>
      </c>
      <c r="P19" s="346">
        <v>16</v>
      </c>
      <c r="Q19" s="346">
        <v>17</v>
      </c>
      <c r="R19" s="346">
        <v>18</v>
      </c>
      <c r="S19" s="349">
        <v>19</v>
      </c>
    </row>
    <row r="20" spans="1:19" ht="22.5">
      <c r="A20" s="350" t="s">
        <v>458</v>
      </c>
      <c r="B20" s="351"/>
      <c r="C20" s="352"/>
      <c r="D20" s="352"/>
      <c r="E20" s="353"/>
      <c r="F20" s="352"/>
      <c r="G20" s="354"/>
      <c r="H20" s="355"/>
      <c r="I20" s="356"/>
      <c r="J20" s="352"/>
      <c r="K20" s="352"/>
      <c r="L20" s="357">
        <f t="shared" ref="L20:L39" si="0">SUM(H20:K20)</f>
        <v>0</v>
      </c>
      <c r="M20" s="355"/>
      <c r="N20" s="356"/>
      <c r="O20" s="352"/>
      <c r="P20" s="352"/>
      <c r="Q20" s="352"/>
      <c r="R20" s="352"/>
      <c r="S20" s="357">
        <f t="shared" ref="S20:S39" si="1">SUM(M20:R20)</f>
        <v>0</v>
      </c>
    </row>
    <row r="21" spans="1:19" ht="12.75">
      <c r="A21" s="358" t="s">
        <v>459</v>
      </c>
      <c r="B21" s="355"/>
      <c r="C21" s="352"/>
      <c r="D21" s="352"/>
      <c r="E21" s="353"/>
      <c r="F21" s="352"/>
      <c r="G21" s="354"/>
      <c r="H21" s="355"/>
      <c r="I21" s="352"/>
      <c r="J21" s="352"/>
      <c r="K21" s="352"/>
      <c r="L21" s="357">
        <f t="shared" si="0"/>
        <v>0</v>
      </c>
      <c r="M21" s="355"/>
      <c r="N21" s="352"/>
      <c r="O21" s="352"/>
      <c r="P21" s="352"/>
      <c r="Q21" s="352"/>
      <c r="R21" s="352"/>
      <c r="S21" s="357">
        <f t="shared" si="1"/>
        <v>0</v>
      </c>
    </row>
    <row r="22" spans="1:19" ht="12.75">
      <c r="A22" s="359" t="s">
        <v>460</v>
      </c>
      <c r="B22" s="355"/>
      <c r="C22" s="352"/>
      <c r="D22" s="352"/>
      <c r="E22" s="353"/>
      <c r="F22" s="352"/>
      <c r="G22" s="354"/>
      <c r="H22" s="355"/>
      <c r="I22" s="352"/>
      <c r="J22" s="352"/>
      <c r="K22" s="352"/>
      <c r="L22" s="357">
        <f t="shared" si="0"/>
        <v>0</v>
      </c>
      <c r="M22" s="355"/>
      <c r="N22" s="352"/>
      <c r="O22" s="352"/>
      <c r="P22" s="352"/>
      <c r="Q22" s="353"/>
      <c r="R22" s="353"/>
      <c r="S22" s="357">
        <f t="shared" si="1"/>
        <v>0</v>
      </c>
    </row>
    <row r="23" spans="1:19" ht="12.75">
      <c r="A23" s="358" t="s">
        <v>459</v>
      </c>
      <c r="B23" s="355"/>
      <c r="C23" s="352"/>
      <c r="D23" s="352"/>
      <c r="E23" s="353"/>
      <c r="F23" s="352"/>
      <c r="G23" s="354"/>
      <c r="H23" s="355"/>
      <c r="I23" s="352"/>
      <c r="J23" s="352"/>
      <c r="K23" s="352"/>
      <c r="L23" s="357">
        <f t="shared" si="0"/>
        <v>0</v>
      </c>
      <c r="M23" s="355"/>
      <c r="N23" s="352"/>
      <c r="O23" s="352"/>
      <c r="P23" s="352"/>
      <c r="Q23" s="353"/>
      <c r="R23" s="353"/>
      <c r="S23" s="357">
        <f t="shared" si="1"/>
        <v>0</v>
      </c>
    </row>
    <row r="24" spans="1:19" ht="25.5">
      <c r="A24" s="360" t="s">
        <v>461</v>
      </c>
      <c r="B24" s="361"/>
      <c r="C24" s="362"/>
      <c r="D24" s="363"/>
      <c r="E24" s="364"/>
      <c r="F24" s="362"/>
      <c r="G24" s="365"/>
      <c r="H24" s="355"/>
      <c r="I24" s="362"/>
      <c r="J24" s="362"/>
      <c r="K24" s="363"/>
      <c r="L24" s="357">
        <f t="shared" si="0"/>
        <v>0</v>
      </c>
      <c r="M24" s="355"/>
      <c r="N24" s="362"/>
      <c r="O24" s="362"/>
      <c r="P24" s="362"/>
      <c r="Q24" s="364"/>
      <c r="R24" s="364"/>
      <c r="S24" s="357">
        <f t="shared" si="1"/>
        <v>0</v>
      </c>
    </row>
    <row r="25" spans="1:19" ht="12.75">
      <c r="A25" s="366" t="s">
        <v>462</v>
      </c>
      <c r="B25" s="361"/>
      <c r="C25" s="362"/>
      <c r="D25" s="363"/>
      <c r="E25" s="364"/>
      <c r="F25" s="362"/>
      <c r="G25" s="365"/>
      <c r="H25" s="355"/>
      <c r="I25" s="362"/>
      <c r="J25" s="362"/>
      <c r="K25" s="363"/>
      <c r="L25" s="357">
        <f t="shared" si="0"/>
        <v>0</v>
      </c>
      <c r="M25" s="355"/>
      <c r="N25" s="362"/>
      <c r="O25" s="362"/>
      <c r="P25" s="362"/>
      <c r="Q25" s="364"/>
      <c r="R25" s="364"/>
      <c r="S25" s="357">
        <f t="shared" si="1"/>
        <v>0</v>
      </c>
    </row>
    <row r="26" spans="1:19" ht="12.75">
      <c r="A26" s="367" t="s">
        <v>463</v>
      </c>
      <c r="B26" s="361"/>
      <c r="C26" s="362"/>
      <c r="D26" s="363"/>
      <c r="E26" s="364"/>
      <c r="F26" s="362"/>
      <c r="G26" s="365"/>
      <c r="H26" s="355"/>
      <c r="I26" s="362"/>
      <c r="J26" s="362"/>
      <c r="K26" s="363"/>
      <c r="L26" s="357">
        <f t="shared" si="0"/>
        <v>0</v>
      </c>
      <c r="M26" s="355"/>
      <c r="N26" s="362"/>
      <c r="O26" s="362"/>
      <c r="P26" s="362"/>
      <c r="Q26" s="364"/>
      <c r="R26" s="364"/>
      <c r="S26" s="357">
        <f t="shared" si="1"/>
        <v>0</v>
      </c>
    </row>
    <row r="27" spans="1:19" ht="12.75">
      <c r="A27" s="366" t="s">
        <v>462</v>
      </c>
      <c r="B27" s="361"/>
      <c r="C27" s="362"/>
      <c r="D27" s="363"/>
      <c r="E27" s="364"/>
      <c r="F27" s="362"/>
      <c r="G27" s="365"/>
      <c r="H27" s="355"/>
      <c r="I27" s="362"/>
      <c r="J27" s="362"/>
      <c r="K27" s="363"/>
      <c r="L27" s="357">
        <f t="shared" si="0"/>
        <v>0</v>
      </c>
      <c r="M27" s="355"/>
      <c r="N27" s="362"/>
      <c r="O27" s="362"/>
      <c r="P27" s="362"/>
      <c r="Q27" s="364"/>
      <c r="R27" s="364"/>
      <c r="S27" s="357">
        <f t="shared" si="1"/>
        <v>0</v>
      </c>
    </row>
    <row r="28" spans="1:19" ht="12.75">
      <c r="A28" s="360" t="s">
        <v>464</v>
      </c>
      <c r="B28" s="361"/>
      <c r="C28" s="368"/>
      <c r="D28" s="369"/>
      <c r="E28" s="370"/>
      <c r="F28" s="368"/>
      <c r="G28" s="365"/>
      <c r="H28" s="355"/>
      <c r="I28" s="362"/>
      <c r="J28" s="362"/>
      <c r="K28" s="363"/>
      <c r="L28" s="357">
        <f t="shared" si="0"/>
        <v>0</v>
      </c>
      <c r="M28" s="355"/>
      <c r="N28" s="362"/>
      <c r="O28" s="362"/>
      <c r="P28" s="362"/>
      <c r="Q28" s="364"/>
      <c r="R28" s="364"/>
      <c r="S28" s="357">
        <f t="shared" si="1"/>
        <v>0</v>
      </c>
    </row>
    <row r="29" spans="1:19" ht="12.75">
      <c r="A29" s="366" t="s">
        <v>462</v>
      </c>
      <c r="B29" s="361"/>
      <c r="C29" s="368"/>
      <c r="D29" s="369"/>
      <c r="E29" s="370"/>
      <c r="F29" s="368"/>
      <c r="G29" s="365"/>
      <c r="H29" s="355"/>
      <c r="I29" s="362"/>
      <c r="J29" s="362"/>
      <c r="K29" s="363"/>
      <c r="L29" s="357">
        <f t="shared" si="0"/>
        <v>0</v>
      </c>
      <c r="M29" s="355"/>
      <c r="N29" s="362"/>
      <c r="O29" s="362"/>
      <c r="P29" s="362"/>
      <c r="Q29" s="364"/>
      <c r="R29" s="364"/>
      <c r="S29" s="357">
        <f t="shared" si="1"/>
        <v>0</v>
      </c>
    </row>
    <row r="30" spans="1:19" ht="12.75">
      <c r="A30" s="371" t="s">
        <v>465</v>
      </c>
      <c r="B30" s="361"/>
      <c r="C30" s="362"/>
      <c r="D30" s="363"/>
      <c r="E30" s="364"/>
      <c r="F30" s="362"/>
      <c r="G30" s="365"/>
      <c r="H30" s="355"/>
      <c r="I30" s="362"/>
      <c r="J30" s="362"/>
      <c r="K30" s="363"/>
      <c r="L30" s="357">
        <f t="shared" si="0"/>
        <v>0</v>
      </c>
      <c r="M30" s="355"/>
      <c r="N30" s="362"/>
      <c r="O30" s="362"/>
      <c r="P30" s="362"/>
      <c r="Q30" s="364"/>
      <c r="R30" s="364"/>
      <c r="S30" s="357">
        <f t="shared" si="1"/>
        <v>0</v>
      </c>
    </row>
    <row r="31" spans="1:19" ht="12.75">
      <c r="A31" s="366" t="s">
        <v>462</v>
      </c>
      <c r="B31" s="361"/>
      <c r="C31" s="362"/>
      <c r="D31" s="363"/>
      <c r="E31" s="364"/>
      <c r="F31" s="362"/>
      <c r="G31" s="365"/>
      <c r="H31" s="355"/>
      <c r="I31" s="362"/>
      <c r="J31" s="362"/>
      <c r="K31" s="363"/>
      <c r="L31" s="357">
        <f t="shared" si="0"/>
        <v>0</v>
      </c>
      <c r="M31" s="355"/>
      <c r="N31" s="362"/>
      <c r="O31" s="362"/>
      <c r="P31" s="362"/>
      <c r="Q31" s="364"/>
      <c r="R31" s="364"/>
      <c r="S31" s="357">
        <f t="shared" si="1"/>
        <v>0</v>
      </c>
    </row>
    <row r="32" spans="1:19" ht="12.75">
      <c r="A32" s="360" t="s">
        <v>466</v>
      </c>
      <c r="B32" s="372"/>
      <c r="C32" s="368"/>
      <c r="D32" s="369"/>
      <c r="E32" s="372"/>
      <c r="F32" s="368"/>
      <c r="G32" s="369"/>
      <c r="H32" s="355">
        <v>8400</v>
      </c>
      <c r="I32" s="362"/>
      <c r="J32" s="362">
        <v>1900</v>
      </c>
      <c r="K32" s="363"/>
      <c r="L32" s="357">
        <f t="shared" si="0"/>
        <v>10300</v>
      </c>
      <c r="M32" s="355"/>
      <c r="N32" s="362"/>
      <c r="O32" s="362">
        <v>1900</v>
      </c>
      <c r="P32" s="362"/>
      <c r="Q32" s="364"/>
      <c r="R32" s="364">
        <v>8400</v>
      </c>
      <c r="S32" s="357">
        <f t="shared" si="1"/>
        <v>10300</v>
      </c>
    </row>
    <row r="33" spans="1:19" ht="13.5" thickBot="1">
      <c r="A33" s="373" t="s">
        <v>467</v>
      </c>
      <c r="B33" s="374"/>
      <c r="C33" s="375"/>
      <c r="D33" s="376"/>
      <c r="E33" s="377"/>
      <c r="F33" s="375"/>
      <c r="G33" s="378"/>
      <c r="H33" s="374"/>
      <c r="I33" s="375"/>
      <c r="J33" s="375"/>
      <c r="K33" s="376"/>
      <c r="L33" s="379">
        <f t="shared" si="0"/>
        <v>0</v>
      </c>
      <c r="M33" s="380"/>
      <c r="N33" s="375"/>
      <c r="O33" s="375"/>
      <c r="P33" s="375"/>
      <c r="Q33" s="377"/>
      <c r="R33" s="377"/>
      <c r="S33" s="379">
        <f t="shared" si="1"/>
        <v>0</v>
      </c>
    </row>
    <row r="34" spans="1:19" ht="12.75">
      <c r="A34" s="381" t="s">
        <v>335</v>
      </c>
      <c r="B34" s="382">
        <f>SUM(B20,B24,B26,B28,B30,B32,B22)</f>
        <v>0</v>
      </c>
      <c r="C34" s="383">
        <f t="shared" ref="C34:R34" si="2">SUM(C20,C24,C26,C28,C30,C32,C22)</f>
        <v>0</v>
      </c>
      <c r="D34" s="383">
        <f t="shared" si="2"/>
        <v>0</v>
      </c>
      <c r="E34" s="383">
        <f t="shared" si="2"/>
        <v>0</v>
      </c>
      <c r="F34" s="383">
        <f t="shared" si="2"/>
        <v>0</v>
      </c>
      <c r="G34" s="384">
        <f t="shared" si="2"/>
        <v>0</v>
      </c>
      <c r="H34" s="382">
        <f t="shared" si="2"/>
        <v>8400</v>
      </c>
      <c r="I34" s="383">
        <f t="shared" si="2"/>
        <v>0</v>
      </c>
      <c r="J34" s="383">
        <f t="shared" si="2"/>
        <v>1900</v>
      </c>
      <c r="K34" s="383">
        <f t="shared" si="2"/>
        <v>0</v>
      </c>
      <c r="L34" s="385">
        <f t="shared" si="0"/>
        <v>10300</v>
      </c>
      <c r="M34" s="382">
        <f t="shared" si="2"/>
        <v>0</v>
      </c>
      <c r="N34" s="383">
        <f t="shared" si="2"/>
        <v>0</v>
      </c>
      <c r="O34" s="383">
        <f t="shared" si="2"/>
        <v>1900</v>
      </c>
      <c r="P34" s="383">
        <f t="shared" si="2"/>
        <v>0</v>
      </c>
      <c r="Q34" s="383">
        <f t="shared" si="2"/>
        <v>0</v>
      </c>
      <c r="R34" s="383">
        <f t="shared" si="2"/>
        <v>8400</v>
      </c>
      <c r="S34" s="385">
        <f t="shared" si="1"/>
        <v>10300</v>
      </c>
    </row>
    <row r="35" spans="1:19" ht="13.5" thickBot="1">
      <c r="A35" s="386" t="s">
        <v>468</v>
      </c>
      <c r="B35" s="387">
        <f>SUM(B21,B25,B27,B29,B31,B23)</f>
        <v>0</v>
      </c>
      <c r="C35" s="388">
        <f t="shared" ref="C35:R35" si="3">SUM(C21,C25,C27,C29,C31,C23)</f>
        <v>0</v>
      </c>
      <c r="D35" s="388">
        <f t="shared" si="3"/>
        <v>0</v>
      </c>
      <c r="E35" s="388">
        <f t="shared" si="3"/>
        <v>0</v>
      </c>
      <c r="F35" s="388">
        <f t="shared" si="3"/>
        <v>0</v>
      </c>
      <c r="G35" s="389">
        <f t="shared" si="3"/>
        <v>0</v>
      </c>
      <c r="H35" s="387">
        <f t="shared" si="3"/>
        <v>0</v>
      </c>
      <c r="I35" s="388">
        <f t="shared" si="3"/>
        <v>0</v>
      </c>
      <c r="J35" s="388">
        <f t="shared" si="3"/>
        <v>0</v>
      </c>
      <c r="K35" s="388">
        <f t="shared" si="3"/>
        <v>0</v>
      </c>
      <c r="L35" s="390">
        <f t="shared" si="0"/>
        <v>0</v>
      </c>
      <c r="M35" s="387">
        <f t="shared" si="3"/>
        <v>0</v>
      </c>
      <c r="N35" s="388">
        <f t="shared" si="3"/>
        <v>0</v>
      </c>
      <c r="O35" s="388">
        <f t="shared" si="3"/>
        <v>0</v>
      </c>
      <c r="P35" s="388">
        <f t="shared" si="3"/>
        <v>0</v>
      </c>
      <c r="Q35" s="388">
        <f t="shared" si="3"/>
        <v>0</v>
      </c>
      <c r="R35" s="388">
        <f t="shared" si="3"/>
        <v>0</v>
      </c>
      <c r="S35" s="390">
        <f t="shared" si="1"/>
        <v>0</v>
      </c>
    </row>
    <row r="36" spans="1:19" ht="12.75">
      <c r="A36" s="391" t="s">
        <v>469</v>
      </c>
      <c r="B36" s="392">
        <f>SUM(B20,B24,B26,B22)</f>
        <v>0</v>
      </c>
      <c r="C36" s="393">
        <f t="shared" ref="C36:R37" si="4">SUM(C20,C24,C26,C22)</f>
        <v>0</v>
      </c>
      <c r="D36" s="393">
        <f t="shared" si="4"/>
        <v>0</v>
      </c>
      <c r="E36" s="393">
        <f t="shared" si="4"/>
        <v>0</v>
      </c>
      <c r="F36" s="393">
        <f t="shared" si="4"/>
        <v>0</v>
      </c>
      <c r="G36" s="394">
        <f t="shared" si="4"/>
        <v>0</v>
      </c>
      <c r="H36" s="392">
        <f t="shared" si="4"/>
        <v>0</v>
      </c>
      <c r="I36" s="393">
        <f t="shared" si="4"/>
        <v>0</v>
      </c>
      <c r="J36" s="393">
        <f t="shared" si="4"/>
        <v>0</v>
      </c>
      <c r="K36" s="393">
        <f t="shared" si="4"/>
        <v>0</v>
      </c>
      <c r="L36" s="395">
        <f t="shared" si="0"/>
        <v>0</v>
      </c>
      <c r="M36" s="392">
        <f t="shared" si="4"/>
        <v>0</v>
      </c>
      <c r="N36" s="393">
        <f t="shared" si="4"/>
        <v>0</v>
      </c>
      <c r="O36" s="393">
        <f t="shared" si="4"/>
        <v>0</v>
      </c>
      <c r="P36" s="393">
        <f t="shared" si="4"/>
        <v>0</v>
      </c>
      <c r="Q36" s="393">
        <f t="shared" si="4"/>
        <v>0</v>
      </c>
      <c r="R36" s="393">
        <f t="shared" si="4"/>
        <v>0</v>
      </c>
      <c r="S36" s="395">
        <f t="shared" si="1"/>
        <v>0</v>
      </c>
    </row>
    <row r="37" spans="1:19" ht="12.75">
      <c r="A37" s="396" t="s">
        <v>462</v>
      </c>
      <c r="B37" s="397">
        <f>SUM(B21,B25,B27,B23)</f>
        <v>0</v>
      </c>
      <c r="C37" s="398">
        <f>SUM(C21,C25,C27,C23)</f>
        <v>0</v>
      </c>
      <c r="D37" s="398">
        <f t="shared" si="4"/>
        <v>0</v>
      </c>
      <c r="E37" s="398">
        <f t="shared" si="4"/>
        <v>0</v>
      </c>
      <c r="F37" s="398">
        <f t="shared" si="4"/>
        <v>0</v>
      </c>
      <c r="G37" s="399">
        <f t="shared" si="4"/>
        <v>0</v>
      </c>
      <c r="H37" s="397">
        <f t="shared" si="4"/>
        <v>0</v>
      </c>
      <c r="I37" s="398">
        <f t="shared" si="4"/>
        <v>0</v>
      </c>
      <c r="J37" s="398">
        <f t="shared" si="4"/>
        <v>0</v>
      </c>
      <c r="K37" s="398">
        <f t="shared" si="4"/>
        <v>0</v>
      </c>
      <c r="L37" s="357">
        <f t="shared" si="0"/>
        <v>0</v>
      </c>
      <c r="M37" s="397">
        <f t="shared" si="4"/>
        <v>0</v>
      </c>
      <c r="N37" s="398">
        <f t="shared" si="4"/>
        <v>0</v>
      </c>
      <c r="O37" s="398">
        <f t="shared" si="4"/>
        <v>0</v>
      </c>
      <c r="P37" s="398">
        <f t="shared" si="4"/>
        <v>0</v>
      </c>
      <c r="Q37" s="398">
        <f t="shared" si="4"/>
        <v>0</v>
      </c>
      <c r="R37" s="398">
        <f t="shared" si="4"/>
        <v>0</v>
      </c>
      <c r="S37" s="357">
        <f t="shared" si="1"/>
        <v>0</v>
      </c>
    </row>
    <row r="38" spans="1:19" ht="12.75">
      <c r="A38" s="400" t="s">
        <v>470</v>
      </c>
      <c r="B38" s="397">
        <f>SUM(B26,B28,B30)</f>
        <v>0</v>
      </c>
      <c r="C38" s="398">
        <f t="shared" ref="C38:R39" si="5">SUM(C26,C28,C30)</f>
        <v>0</v>
      </c>
      <c r="D38" s="398">
        <f t="shared" si="5"/>
        <v>0</v>
      </c>
      <c r="E38" s="398">
        <f t="shared" si="5"/>
        <v>0</v>
      </c>
      <c r="F38" s="398">
        <f t="shared" si="5"/>
        <v>0</v>
      </c>
      <c r="G38" s="399">
        <f t="shared" si="5"/>
        <v>0</v>
      </c>
      <c r="H38" s="397">
        <f t="shared" si="5"/>
        <v>0</v>
      </c>
      <c r="I38" s="398">
        <f t="shared" si="5"/>
        <v>0</v>
      </c>
      <c r="J38" s="398">
        <f t="shared" si="5"/>
        <v>0</v>
      </c>
      <c r="K38" s="398">
        <f t="shared" si="5"/>
        <v>0</v>
      </c>
      <c r="L38" s="357">
        <f t="shared" si="0"/>
        <v>0</v>
      </c>
      <c r="M38" s="397">
        <f t="shared" si="5"/>
        <v>0</v>
      </c>
      <c r="N38" s="398">
        <f t="shared" si="5"/>
        <v>0</v>
      </c>
      <c r="O38" s="398">
        <f t="shared" si="5"/>
        <v>0</v>
      </c>
      <c r="P38" s="398">
        <f t="shared" si="5"/>
        <v>0</v>
      </c>
      <c r="Q38" s="398">
        <f t="shared" si="5"/>
        <v>0</v>
      </c>
      <c r="R38" s="398">
        <f t="shared" si="5"/>
        <v>0</v>
      </c>
      <c r="S38" s="357">
        <f t="shared" si="1"/>
        <v>0</v>
      </c>
    </row>
    <row r="39" spans="1:19" ht="13.5" thickBot="1">
      <c r="A39" s="401" t="s">
        <v>462</v>
      </c>
      <c r="B39" s="402">
        <f>SUM(B27,B29,B31)</f>
        <v>0</v>
      </c>
      <c r="C39" s="403">
        <f t="shared" si="5"/>
        <v>0</v>
      </c>
      <c r="D39" s="403">
        <f t="shared" si="5"/>
        <v>0</v>
      </c>
      <c r="E39" s="403">
        <f t="shared" si="5"/>
        <v>0</v>
      </c>
      <c r="F39" s="403">
        <f t="shared" si="5"/>
        <v>0</v>
      </c>
      <c r="G39" s="404">
        <f t="shared" si="5"/>
        <v>0</v>
      </c>
      <c r="H39" s="402">
        <f t="shared" si="5"/>
        <v>0</v>
      </c>
      <c r="I39" s="403">
        <f t="shared" si="5"/>
        <v>0</v>
      </c>
      <c r="J39" s="403">
        <f t="shared" si="5"/>
        <v>0</v>
      </c>
      <c r="K39" s="403">
        <f t="shared" si="5"/>
        <v>0</v>
      </c>
      <c r="L39" s="390">
        <f t="shared" si="0"/>
        <v>0</v>
      </c>
      <c r="M39" s="402">
        <f t="shared" si="5"/>
        <v>0</v>
      </c>
      <c r="N39" s="403">
        <f t="shared" si="5"/>
        <v>0</v>
      </c>
      <c r="O39" s="403">
        <f t="shared" si="5"/>
        <v>0</v>
      </c>
      <c r="P39" s="403">
        <f t="shared" si="5"/>
        <v>0</v>
      </c>
      <c r="Q39" s="403">
        <f t="shared" si="5"/>
        <v>0</v>
      </c>
      <c r="R39" s="403">
        <f t="shared" si="5"/>
        <v>0</v>
      </c>
      <c r="S39" s="390">
        <f t="shared" si="1"/>
        <v>0</v>
      </c>
    </row>
    <row r="41" spans="1:19" ht="12.75">
      <c r="A41" s="405"/>
      <c r="B41" s="405"/>
      <c r="C41" s="405"/>
      <c r="D41" s="309"/>
      <c r="E41" s="309"/>
      <c r="F41" s="309"/>
      <c r="G41" s="309"/>
      <c r="H41" s="309"/>
      <c r="I41" s="309"/>
      <c r="J41" s="309"/>
      <c r="K41" s="309"/>
      <c r="L41" s="300"/>
      <c r="M41" s="300"/>
      <c r="N41" s="300"/>
      <c r="O41" s="300"/>
      <c r="P41" s="300"/>
      <c r="Q41" s="300"/>
      <c r="R41" s="300"/>
      <c r="S41" s="300"/>
    </row>
    <row r="42" spans="1:19" ht="12.75" customHeight="1">
      <c r="A42" s="592" t="s">
        <v>222</v>
      </c>
      <c r="B42" s="592"/>
      <c r="C42" s="592"/>
      <c r="D42" s="592"/>
      <c r="E42" s="406"/>
      <c r="F42" s="406"/>
      <c r="G42" s="406"/>
      <c r="H42" s="406"/>
      <c r="I42" s="406"/>
      <c r="J42" s="407"/>
      <c r="K42" s="588" t="s">
        <v>223</v>
      </c>
      <c r="L42" s="588"/>
      <c r="M42" s="588"/>
      <c r="N42" s="588"/>
      <c r="O42" s="588"/>
      <c r="P42" s="588"/>
      <c r="Q42" s="300"/>
      <c r="R42" s="300"/>
      <c r="S42" s="300"/>
    </row>
    <row r="43" spans="1:19" ht="12.75">
      <c r="A43" s="589"/>
      <c r="B43" s="589"/>
      <c r="C43" s="310"/>
      <c r="D43" s="300"/>
      <c r="E43" s="300"/>
      <c r="F43" s="590" t="s">
        <v>225</v>
      </c>
      <c r="G43" s="590"/>
      <c r="H43" s="590"/>
      <c r="I43" s="405"/>
      <c r="J43" s="405"/>
      <c r="K43" s="405"/>
      <c r="L43" s="405"/>
      <c r="M43" s="408" t="s">
        <v>226</v>
      </c>
      <c r="N43" s="408"/>
      <c r="O43" s="310"/>
      <c r="P43" s="300"/>
      <c r="Q43" s="300"/>
      <c r="R43" s="300"/>
      <c r="S43" s="300"/>
    </row>
    <row r="44" spans="1:19" ht="24.75" customHeight="1">
      <c r="A44" s="514" t="s">
        <v>227</v>
      </c>
      <c r="B44" s="515"/>
      <c r="C44" s="515"/>
      <c r="D44" s="515"/>
      <c r="E44" s="536"/>
      <c r="F44" s="406"/>
      <c r="G44" s="406"/>
      <c r="H44" s="406"/>
      <c r="I44" s="406"/>
      <c r="J44" s="407"/>
      <c r="K44" s="588" t="s">
        <v>228</v>
      </c>
      <c r="L44" s="588"/>
      <c r="M44" s="588"/>
      <c r="N44" s="588"/>
      <c r="O44" s="588"/>
      <c r="P44" s="588"/>
      <c r="Q44" s="300"/>
      <c r="R44" s="300"/>
      <c r="S44" s="300"/>
    </row>
    <row r="45" spans="1:19" ht="12.75">
      <c r="A45" s="589"/>
      <c r="B45" s="589"/>
      <c r="C45" s="310"/>
      <c r="D45" s="300"/>
      <c r="E45" s="300"/>
      <c r="F45" s="590" t="s">
        <v>225</v>
      </c>
      <c r="G45" s="590"/>
      <c r="H45" s="590"/>
      <c r="I45" s="405"/>
      <c r="J45" s="405"/>
      <c r="K45" s="405"/>
      <c r="L45" s="405"/>
      <c r="M45" s="408" t="s">
        <v>226</v>
      </c>
      <c r="N45" s="408"/>
      <c r="O45" s="310"/>
      <c r="P45" s="300"/>
      <c r="Q45" s="300"/>
      <c r="R45" s="300"/>
      <c r="S45" s="300"/>
    </row>
  </sheetData>
  <mergeCells count="39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K44:P44"/>
    <mergeCell ref="A45:B45"/>
    <mergeCell ref="F45:H45"/>
    <mergeCell ref="A44:E44"/>
    <mergeCell ref="Q17:Q18"/>
    <mergeCell ref="A42:D42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workbookViewId="0">
      <selection activeCell="A5" sqref="A5:S5"/>
    </sheetView>
  </sheetViews>
  <sheetFormatPr defaultColWidth="9.140625" defaultRowHeight="12"/>
  <cols>
    <col min="1" max="1" width="23.42578125" style="301" customWidth="1"/>
    <col min="2" max="2" width="7.85546875" style="301" customWidth="1"/>
    <col min="3" max="4" width="8.140625" style="301" customWidth="1"/>
    <col min="5" max="5" width="7.5703125" style="301" customWidth="1"/>
    <col min="6" max="7" width="7.42578125" style="301" customWidth="1"/>
    <col min="8" max="8" width="8.42578125" style="301" customWidth="1"/>
    <col min="9" max="9" width="8.140625" style="301" customWidth="1"/>
    <col min="10" max="10" width="6" style="301" customWidth="1"/>
    <col min="11" max="11" width="8.140625" style="301" customWidth="1"/>
    <col min="12" max="12" width="11.85546875" style="301" customWidth="1"/>
    <col min="13" max="13" width="9" style="301" customWidth="1"/>
    <col min="14" max="14" width="9.5703125" style="301" customWidth="1"/>
    <col min="15" max="15" width="7" style="301" customWidth="1"/>
    <col min="16" max="16" width="6.7109375" style="301" customWidth="1"/>
    <col min="17" max="17" width="6.28515625" style="301" customWidth="1"/>
    <col min="18" max="18" width="6.140625" style="301" customWidth="1"/>
    <col min="19" max="19" width="11.5703125" style="301" customWidth="1"/>
    <col min="20" max="20" width="2.28515625" style="301" customWidth="1"/>
    <col min="21" max="16384" width="9.140625" style="301"/>
  </cols>
  <sheetData>
    <row r="1" spans="1:20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614" t="s">
        <v>425</v>
      </c>
      <c r="O1" s="614"/>
      <c r="P1" s="614"/>
      <c r="Q1" s="614"/>
      <c r="R1" s="614"/>
      <c r="S1" s="614"/>
    </row>
    <row r="2" spans="1:20" ht="15.75">
      <c r="A2" s="300"/>
      <c r="B2" s="615" t="s">
        <v>426</v>
      </c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4"/>
      <c r="O2" s="614"/>
      <c r="P2" s="614"/>
      <c r="Q2" s="614"/>
      <c r="R2" s="614"/>
      <c r="S2" s="614"/>
    </row>
    <row r="3" spans="1:20">
      <c r="A3" s="300"/>
      <c r="B3" s="300"/>
      <c r="C3" s="300"/>
      <c r="D3" s="300"/>
      <c r="E3" s="300"/>
      <c r="F3" s="300"/>
      <c r="G3" s="300"/>
      <c r="H3" s="300" t="s">
        <v>427</v>
      </c>
      <c r="I3" s="302"/>
      <c r="J3" s="302"/>
      <c r="K3" s="302"/>
      <c r="L3" s="302"/>
      <c r="M3" s="302"/>
      <c r="N3" s="303"/>
      <c r="O3" s="303"/>
      <c r="P3" s="303"/>
      <c r="Q3" s="303"/>
      <c r="R3" s="303"/>
      <c r="S3" s="303"/>
    </row>
    <row r="4" spans="1:20">
      <c r="A4" s="300"/>
      <c r="B4" s="300"/>
      <c r="C4" s="300"/>
      <c r="D4" s="300"/>
      <c r="E4" s="300"/>
      <c r="F4" s="300"/>
      <c r="G4" s="300"/>
      <c r="H4" s="300"/>
      <c r="I4" s="302"/>
      <c r="J4" s="302"/>
      <c r="K4" s="302"/>
      <c r="L4" s="302"/>
      <c r="M4" s="302"/>
      <c r="N4" s="303"/>
      <c r="O4" s="303"/>
      <c r="P4" s="303"/>
      <c r="Q4" s="303"/>
      <c r="R4" s="303"/>
      <c r="S4" s="303"/>
    </row>
    <row r="5" spans="1:20" ht="27" customHeight="1">
      <c r="A5" s="616" t="s">
        <v>471</v>
      </c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304"/>
    </row>
    <row r="6" spans="1:20">
      <c r="A6" s="305"/>
      <c r="B6" s="305"/>
      <c r="C6" s="305"/>
      <c r="D6" s="305"/>
      <c r="E6" s="305"/>
      <c r="F6" s="305"/>
      <c r="G6" s="305"/>
      <c r="H6" s="305"/>
      <c r="I6" s="305"/>
      <c r="J6" s="617"/>
      <c r="K6" s="617"/>
      <c r="L6" s="617"/>
      <c r="M6" s="617"/>
      <c r="N6" s="305"/>
      <c r="O6" s="305"/>
      <c r="P6" s="305"/>
      <c r="Q6" s="305"/>
      <c r="R6" s="305"/>
      <c r="S6" s="305"/>
    </row>
    <row r="7" spans="1:20">
      <c r="A7" s="306"/>
      <c r="B7" s="306"/>
      <c r="C7" s="306"/>
      <c r="D7" s="617" t="s">
        <v>476</v>
      </c>
      <c r="E7" s="617"/>
      <c r="F7" s="617"/>
      <c r="G7" s="617"/>
      <c r="H7" s="617"/>
      <c r="I7" s="617"/>
      <c r="J7" s="617"/>
      <c r="K7" s="617"/>
      <c r="L7" s="617"/>
      <c r="M7" s="307"/>
      <c r="N7" s="306"/>
      <c r="O7" s="306"/>
      <c r="P7" s="306"/>
      <c r="Q7" s="306"/>
      <c r="R7" s="306"/>
      <c r="S7" s="306"/>
    </row>
    <row r="8" spans="1:20">
      <c r="A8" s="306"/>
      <c r="B8" s="306"/>
      <c r="C8" s="306"/>
      <c r="D8" s="306"/>
      <c r="E8" s="618" t="s">
        <v>429</v>
      </c>
      <c r="F8" s="618"/>
      <c r="G8" s="618"/>
      <c r="H8" s="618"/>
      <c r="I8" s="618"/>
      <c r="J8" s="618"/>
      <c r="K8" s="618"/>
      <c r="L8" s="618"/>
      <c r="M8" s="307"/>
      <c r="N8" s="306"/>
      <c r="O8" s="306"/>
      <c r="P8" s="306"/>
      <c r="Q8" s="306"/>
      <c r="R8" s="306"/>
      <c r="S8" s="306"/>
    </row>
    <row r="9" spans="1:20" ht="12.75">
      <c r="A9" s="308"/>
      <c r="B9" s="310"/>
      <c r="C9" s="310"/>
      <c r="D9" s="310"/>
      <c r="E9" s="310"/>
      <c r="F9" s="310"/>
      <c r="G9" s="310"/>
      <c r="H9" s="309"/>
      <c r="I9" s="309"/>
      <c r="J9" s="589"/>
      <c r="K9" s="589"/>
      <c r="L9" s="300"/>
      <c r="M9" s="300"/>
      <c r="N9" s="306"/>
      <c r="O9" s="306"/>
      <c r="P9" s="306"/>
      <c r="Q9" s="306"/>
      <c r="R9" s="306"/>
      <c r="S9" s="306"/>
    </row>
    <row r="10" spans="1:20" ht="12.75">
      <c r="A10" s="309"/>
      <c r="B10" s="619" t="s">
        <v>430</v>
      </c>
      <c r="C10" s="620"/>
      <c r="D10" s="311" t="s">
        <v>431</v>
      </c>
      <c r="E10" s="312"/>
      <c r="F10" s="313"/>
      <c r="G10" s="313"/>
      <c r="H10" s="309"/>
      <c r="I10" s="309"/>
      <c r="J10" s="621"/>
      <c r="K10" s="621"/>
      <c r="L10" s="300"/>
      <c r="M10" s="300"/>
      <c r="N10" s="300"/>
      <c r="O10" s="300"/>
      <c r="P10" s="300"/>
      <c r="Q10" s="314"/>
      <c r="R10" s="314"/>
      <c r="S10" s="314"/>
    </row>
    <row r="11" spans="1:20" ht="19.5">
      <c r="A11" s="315" t="s">
        <v>432</v>
      </c>
      <c r="B11" s="316" t="s">
        <v>433</v>
      </c>
      <c r="C11" s="316" t="s">
        <v>434</v>
      </c>
      <c r="D11" s="317" t="s">
        <v>435</v>
      </c>
      <c r="E11" s="318" t="s">
        <v>436</v>
      </c>
      <c r="F11" s="319"/>
      <c r="G11" s="313"/>
      <c r="H11" s="309"/>
      <c r="I11" s="309"/>
      <c r="J11" s="320"/>
      <c r="K11" s="320"/>
      <c r="L11" s="300"/>
      <c r="M11" s="300"/>
      <c r="N11" s="300"/>
      <c r="O11" s="300"/>
      <c r="P11" s="300"/>
      <c r="Q11" s="314"/>
      <c r="R11" s="314"/>
      <c r="S11" s="314"/>
    </row>
    <row r="12" spans="1:20" ht="12.75">
      <c r="A12" s="321" t="s">
        <v>437</v>
      </c>
      <c r="B12" s="322">
        <v>1</v>
      </c>
      <c r="C12" s="322">
        <v>1</v>
      </c>
      <c r="D12" s="323" t="s">
        <v>438</v>
      </c>
      <c r="E12" s="324" t="s">
        <v>438</v>
      </c>
      <c r="F12" s="310"/>
      <c r="G12" s="310"/>
      <c r="H12" s="309"/>
      <c r="I12" s="325" t="s">
        <v>439</v>
      </c>
      <c r="J12" s="622"/>
      <c r="K12" s="622"/>
      <c r="L12" s="622"/>
      <c r="M12" s="622"/>
      <c r="N12" s="622"/>
      <c r="O12" s="622"/>
      <c r="P12" s="589"/>
      <c r="Q12" s="589"/>
      <c r="R12" s="612">
        <v>1</v>
      </c>
      <c r="S12" s="613"/>
    </row>
    <row r="13" spans="1:20" ht="12.75">
      <c r="A13" s="321" t="s">
        <v>440</v>
      </c>
      <c r="B13" s="326">
        <v>14</v>
      </c>
      <c r="C13" s="326">
        <v>14</v>
      </c>
      <c r="D13" s="327">
        <v>14</v>
      </c>
      <c r="E13" s="328">
        <v>14</v>
      </c>
      <c r="F13" s="329"/>
      <c r="G13" s="329"/>
      <c r="H13" s="309"/>
      <c r="I13" s="596" t="s">
        <v>231</v>
      </c>
      <c r="J13" s="596"/>
      <c r="K13" s="596"/>
      <c r="L13" s="596"/>
      <c r="M13" s="596"/>
      <c r="N13" s="596"/>
      <c r="O13" s="596"/>
      <c r="P13" s="300"/>
      <c r="Q13" s="314"/>
      <c r="R13" s="314"/>
      <c r="S13" s="314"/>
    </row>
    <row r="14" spans="1:20" ht="12.75">
      <c r="A14" s="321" t="s">
        <v>441</v>
      </c>
      <c r="B14" s="326">
        <v>254</v>
      </c>
      <c r="C14" s="326">
        <v>244</v>
      </c>
      <c r="D14" s="326">
        <v>252</v>
      </c>
      <c r="E14" s="328">
        <v>252</v>
      </c>
      <c r="F14" s="329"/>
      <c r="G14" s="329"/>
      <c r="H14" s="309"/>
      <c r="I14" s="330" t="s">
        <v>442</v>
      </c>
      <c r="J14" s="330"/>
      <c r="K14" s="331"/>
      <c r="L14" s="331"/>
      <c r="M14" s="332"/>
      <c r="N14" s="309"/>
      <c r="O14" s="309"/>
      <c r="P14" s="333">
        <v>9</v>
      </c>
      <c r="Q14" s="333">
        <v>1</v>
      </c>
      <c r="R14" s="334">
        <v>1</v>
      </c>
      <c r="S14" s="334">
        <v>1</v>
      </c>
    </row>
    <row r="15" spans="1:20" ht="13.5" thickBot="1">
      <c r="A15" s="335"/>
      <c r="B15" s="336"/>
      <c r="C15" s="336"/>
      <c r="D15" s="337"/>
      <c r="E15" s="330"/>
      <c r="F15" s="330"/>
      <c r="G15" s="330"/>
      <c r="H15" s="332"/>
      <c r="I15" s="309"/>
      <c r="J15" s="309"/>
      <c r="K15" s="309"/>
      <c r="L15" s="300"/>
      <c r="M15" s="338"/>
      <c r="N15" s="300"/>
      <c r="O15" s="300"/>
      <c r="P15" s="300"/>
      <c r="Q15" s="338"/>
      <c r="R15" s="338"/>
      <c r="S15" s="338"/>
    </row>
    <row r="16" spans="1:20" ht="12.75">
      <c r="A16" s="597" t="s">
        <v>443</v>
      </c>
      <c r="B16" s="599" t="s">
        <v>444</v>
      </c>
      <c r="C16" s="600"/>
      <c r="D16" s="600"/>
      <c r="E16" s="600"/>
      <c r="F16" s="600"/>
      <c r="G16" s="601"/>
      <c r="H16" s="602" t="s">
        <v>445</v>
      </c>
      <c r="I16" s="603"/>
      <c r="J16" s="603"/>
      <c r="K16" s="603"/>
      <c r="L16" s="604"/>
      <c r="M16" s="602" t="s">
        <v>446</v>
      </c>
      <c r="N16" s="603"/>
      <c r="O16" s="603"/>
      <c r="P16" s="603"/>
      <c r="Q16" s="603"/>
      <c r="R16" s="603"/>
      <c r="S16" s="604"/>
    </row>
    <row r="17" spans="1:19" ht="12.75">
      <c r="A17" s="598"/>
      <c r="B17" s="605" t="s">
        <v>447</v>
      </c>
      <c r="C17" s="606"/>
      <c r="D17" s="606"/>
      <c r="E17" s="607" t="s">
        <v>430</v>
      </c>
      <c r="F17" s="608"/>
      <c r="G17" s="609"/>
      <c r="H17" s="595" t="s">
        <v>448</v>
      </c>
      <c r="I17" s="591" t="s">
        <v>449</v>
      </c>
      <c r="J17" s="591" t="s">
        <v>450</v>
      </c>
      <c r="K17" s="593" t="s">
        <v>451</v>
      </c>
      <c r="L17" s="594" t="s">
        <v>335</v>
      </c>
      <c r="M17" s="595" t="s">
        <v>448</v>
      </c>
      <c r="N17" s="591" t="s">
        <v>449</v>
      </c>
      <c r="O17" s="591" t="s">
        <v>450</v>
      </c>
      <c r="P17" s="593" t="s">
        <v>452</v>
      </c>
      <c r="Q17" s="591" t="s">
        <v>453</v>
      </c>
      <c r="R17" s="591" t="s">
        <v>454</v>
      </c>
      <c r="S17" s="610" t="s">
        <v>335</v>
      </c>
    </row>
    <row r="18" spans="1:19" ht="67.5">
      <c r="A18" s="598"/>
      <c r="B18" s="339" t="s">
        <v>433</v>
      </c>
      <c r="C18" s="340" t="s">
        <v>455</v>
      </c>
      <c r="D18" s="340" t="s">
        <v>456</v>
      </c>
      <c r="E18" s="341" t="s">
        <v>433</v>
      </c>
      <c r="F18" s="340" t="s">
        <v>455</v>
      </c>
      <c r="G18" s="342" t="s">
        <v>457</v>
      </c>
      <c r="H18" s="595"/>
      <c r="I18" s="591"/>
      <c r="J18" s="591"/>
      <c r="K18" s="593"/>
      <c r="L18" s="594"/>
      <c r="M18" s="595"/>
      <c r="N18" s="591"/>
      <c r="O18" s="591"/>
      <c r="P18" s="593"/>
      <c r="Q18" s="591"/>
      <c r="R18" s="591"/>
      <c r="S18" s="611"/>
    </row>
    <row r="19" spans="1:19">
      <c r="A19" s="343">
        <v>1</v>
      </c>
      <c r="B19" s="344">
        <v>2</v>
      </c>
      <c r="C19" s="345">
        <v>3</v>
      </c>
      <c r="D19" s="345">
        <v>4</v>
      </c>
      <c r="E19" s="346">
        <v>5</v>
      </c>
      <c r="F19" s="345">
        <v>6</v>
      </c>
      <c r="G19" s="347">
        <v>7</v>
      </c>
      <c r="H19" s="348">
        <v>8</v>
      </c>
      <c r="I19" s="346">
        <v>9</v>
      </c>
      <c r="J19" s="346">
        <v>10</v>
      </c>
      <c r="K19" s="346">
        <v>11</v>
      </c>
      <c r="L19" s="349">
        <v>12</v>
      </c>
      <c r="M19" s="348">
        <v>13</v>
      </c>
      <c r="N19" s="346">
        <v>14</v>
      </c>
      <c r="O19" s="346">
        <v>15</v>
      </c>
      <c r="P19" s="346">
        <v>16</v>
      </c>
      <c r="Q19" s="346">
        <v>17</v>
      </c>
      <c r="R19" s="346">
        <v>18</v>
      </c>
      <c r="S19" s="349">
        <v>19</v>
      </c>
    </row>
    <row r="20" spans="1:19" ht="22.5">
      <c r="A20" s="350" t="s">
        <v>458</v>
      </c>
      <c r="B20" s="351">
        <v>2</v>
      </c>
      <c r="C20" s="352">
        <v>2</v>
      </c>
      <c r="D20" s="352">
        <v>2</v>
      </c>
      <c r="E20" s="353">
        <v>2</v>
      </c>
      <c r="F20" s="352">
        <v>2</v>
      </c>
      <c r="G20" s="354">
        <v>2</v>
      </c>
      <c r="H20" s="355">
        <v>50884</v>
      </c>
      <c r="I20" s="356">
        <v>7000</v>
      </c>
      <c r="J20" s="352"/>
      <c r="K20" s="352"/>
      <c r="L20" s="357">
        <f t="shared" ref="L20:L39" si="0">SUM(H20:K20)</f>
        <v>57884</v>
      </c>
      <c r="M20" s="355">
        <v>43444.24</v>
      </c>
      <c r="N20" s="356">
        <v>6446.94</v>
      </c>
      <c r="O20" s="352"/>
      <c r="P20" s="352"/>
      <c r="Q20" s="352"/>
      <c r="R20" s="352"/>
      <c r="S20" s="357">
        <f t="shared" ref="S20:S39" si="1">SUM(M20:R20)</f>
        <v>49891.18</v>
      </c>
    </row>
    <row r="21" spans="1:19" ht="12.75">
      <c r="A21" s="358" t="s">
        <v>459</v>
      </c>
      <c r="B21" s="355">
        <v>1</v>
      </c>
      <c r="C21" s="352">
        <v>0.8</v>
      </c>
      <c r="D21" s="352">
        <v>0.8</v>
      </c>
      <c r="E21" s="353">
        <v>1</v>
      </c>
      <c r="F21" s="352">
        <v>0.8</v>
      </c>
      <c r="G21" s="354">
        <v>0.8</v>
      </c>
      <c r="H21" s="355">
        <v>23000</v>
      </c>
      <c r="I21" s="352">
        <v>3000</v>
      </c>
      <c r="J21" s="352"/>
      <c r="K21" s="352"/>
      <c r="L21" s="357">
        <f t="shared" si="0"/>
        <v>26000</v>
      </c>
      <c r="M21" s="355">
        <v>18270.7</v>
      </c>
      <c r="N21" s="352">
        <v>2578.58</v>
      </c>
      <c r="O21" s="352"/>
      <c r="P21" s="352"/>
      <c r="Q21" s="352"/>
      <c r="R21" s="352"/>
      <c r="S21" s="357">
        <f t="shared" si="1"/>
        <v>20849.28</v>
      </c>
    </row>
    <row r="22" spans="1:19" ht="12.75">
      <c r="A22" s="359" t="s">
        <v>460</v>
      </c>
      <c r="B22" s="355"/>
      <c r="C22" s="352"/>
      <c r="D22" s="352"/>
      <c r="E22" s="353"/>
      <c r="F22" s="352"/>
      <c r="G22" s="354"/>
      <c r="H22" s="355"/>
      <c r="I22" s="352"/>
      <c r="J22" s="352"/>
      <c r="K22" s="352"/>
      <c r="L22" s="357">
        <f t="shared" si="0"/>
        <v>0</v>
      </c>
      <c r="M22" s="355"/>
      <c r="N22" s="352"/>
      <c r="O22" s="352"/>
      <c r="P22" s="352"/>
      <c r="Q22" s="353"/>
      <c r="R22" s="353"/>
      <c r="S22" s="357">
        <f t="shared" si="1"/>
        <v>0</v>
      </c>
    </row>
    <row r="23" spans="1:19" ht="12.75">
      <c r="A23" s="358" t="s">
        <v>459</v>
      </c>
      <c r="B23" s="355"/>
      <c r="C23" s="352"/>
      <c r="D23" s="352"/>
      <c r="E23" s="353"/>
      <c r="F23" s="352"/>
      <c r="G23" s="354"/>
      <c r="H23" s="355"/>
      <c r="I23" s="352"/>
      <c r="J23" s="352"/>
      <c r="K23" s="352"/>
      <c r="L23" s="357">
        <f t="shared" si="0"/>
        <v>0</v>
      </c>
      <c r="M23" s="355"/>
      <c r="N23" s="352"/>
      <c r="O23" s="352"/>
      <c r="P23" s="352"/>
      <c r="Q23" s="353"/>
      <c r="R23" s="353"/>
      <c r="S23" s="357">
        <f t="shared" si="1"/>
        <v>0</v>
      </c>
    </row>
    <row r="24" spans="1:19" ht="25.5">
      <c r="A24" s="360" t="s">
        <v>461</v>
      </c>
      <c r="B24" s="361">
        <v>26</v>
      </c>
      <c r="C24" s="362">
        <v>25.65</v>
      </c>
      <c r="D24" s="363">
        <v>25.96</v>
      </c>
      <c r="E24" s="364">
        <v>26</v>
      </c>
      <c r="F24" s="362">
        <v>25.65</v>
      </c>
      <c r="G24" s="365">
        <v>25.96</v>
      </c>
      <c r="H24" s="355">
        <v>432000</v>
      </c>
      <c r="I24" s="362"/>
      <c r="J24" s="362">
        <v>15000</v>
      </c>
      <c r="K24" s="363"/>
      <c r="L24" s="357">
        <f t="shared" si="0"/>
        <v>447000</v>
      </c>
      <c r="M24" s="355">
        <v>373125</v>
      </c>
      <c r="N24" s="362"/>
      <c r="O24" s="362">
        <v>14622</v>
      </c>
      <c r="P24" s="362"/>
      <c r="Q24" s="364"/>
      <c r="R24" s="364">
        <v>405.77</v>
      </c>
      <c r="S24" s="357">
        <f t="shared" si="1"/>
        <v>388152.77</v>
      </c>
    </row>
    <row r="25" spans="1:19" ht="12.75">
      <c r="A25" s="366" t="s">
        <v>462</v>
      </c>
      <c r="B25" s="361">
        <v>14.36</v>
      </c>
      <c r="C25" s="362">
        <v>17.54</v>
      </c>
      <c r="D25" s="363">
        <v>17.54</v>
      </c>
      <c r="E25" s="364">
        <v>14.36</v>
      </c>
      <c r="F25" s="362">
        <v>17.54</v>
      </c>
      <c r="G25" s="365">
        <v>17.54</v>
      </c>
      <c r="H25" s="355">
        <v>262000</v>
      </c>
      <c r="I25" s="362"/>
      <c r="J25" s="362">
        <v>9300</v>
      </c>
      <c r="K25" s="363"/>
      <c r="L25" s="357">
        <f t="shared" si="0"/>
        <v>271300</v>
      </c>
      <c r="M25" s="355">
        <v>216944.34</v>
      </c>
      <c r="N25" s="362"/>
      <c r="O25" s="362">
        <v>9261.4500000000007</v>
      </c>
      <c r="P25" s="362"/>
      <c r="Q25" s="364"/>
      <c r="R25" s="364">
        <v>405.77</v>
      </c>
      <c r="S25" s="357">
        <f t="shared" si="1"/>
        <v>226611.56</v>
      </c>
    </row>
    <row r="26" spans="1:19" ht="12.75">
      <c r="A26" s="367" t="s">
        <v>463</v>
      </c>
      <c r="B26" s="361">
        <v>3</v>
      </c>
      <c r="C26" s="362">
        <v>3</v>
      </c>
      <c r="D26" s="363">
        <v>3</v>
      </c>
      <c r="E26" s="364">
        <v>3</v>
      </c>
      <c r="F26" s="362">
        <v>3</v>
      </c>
      <c r="G26" s="365">
        <v>3</v>
      </c>
      <c r="H26" s="355">
        <v>52000</v>
      </c>
      <c r="I26" s="362"/>
      <c r="J26" s="362">
        <v>1100</v>
      </c>
      <c r="K26" s="363"/>
      <c r="L26" s="357">
        <f t="shared" si="0"/>
        <v>53100</v>
      </c>
      <c r="M26" s="355">
        <v>45416</v>
      </c>
      <c r="N26" s="362"/>
      <c r="O26" s="362">
        <v>933.02</v>
      </c>
      <c r="P26" s="362"/>
      <c r="Q26" s="364"/>
      <c r="R26" s="364"/>
      <c r="S26" s="357">
        <f t="shared" si="1"/>
        <v>46349.02</v>
      </c>
    </row>
    <row r="27" spans="1:19" ht="12.75">
      <c r="A27" s="366" t="s">
        <v>462</v>
      </c>
      <c r="B27" s="361">
        <v>3</v>
      </c>
      <c r="C27" s="362">
        <v>1.9</v>
      </c>
      <c r="D27" s="363">
        <v>1.9</v>
      </c>
      <c r="E27" s="364">
        <v>3</v>
      </c>
      <c r="F27" s="362">
        <v>1.9</v>
      </c>
      <c r="G27" s="365">
        <v>1.9</v>
      </c>
      <c r="H27" s="355">
        <v>33500</v>
      </c>
      <c r="I27" s="362"/>
      <c r="J27" s="362">
        <v>900</v>
      </c>
      <c r="K27" s="363"/>
      <c r="L27" s="357">
        <f t="shared" si="0"/>
        <v>34400</v>
      </c>
      <c r="M27" s="355">
        <v>24594.5</v>
      </c>
      <c r="N27" s="362"/>
      <c r="O27" s="362">
        <v>289.38</v>
      </c>
      <c r="P27" s="362"/>
      <c r="Q27" s="364"/>
      <c r="R27" s="364"/>
      <c r="S27" s="357">
        <f t="shared" si="1"/>
        <v>24883.88</v>
      </c>
    </row>
    <row r="28" spans="1:19" ht="12.75">
      <c r="A28" s="360" t="s">
        <v>464</v>
      </c>
      <c r="B28" s="361">
        <v>5</v>
      </c>
      <c r="C28" s="368">
        <v>7</v>
      </c>
      <c r="D28" s="369">
        <v>6.55</v>
      </c>
      <c r="E28" s="370">
        <v>5</v>
      </c>
      <c r="F28" s="368">
        <v>7</v>
      </c>
      <c r="G28" s="365">
        <v>6.55</v>
      </c>
      <c r="H28" s="355">
        <v>59300</v>
      </c>
      <c r="I28" s="362">
        <v>3800</v>
      </c>
      <c r="J28" s="362"/>
      <c r="K28" s="363"/>
      <c r="L28" s="357">
        <f t="shared" si="0"/>
        <v>63100</v>
      </c>
      <c r="M28" s="355">
        <v>46166</v>
      </c>
      <c r="N28" s="362">
        <v>3727</v>
      </c>
      <c r="O28" s="362"/>
      <c r="P28" s="362"/>
      <c r="Q28" s="364"/>
      <c r="R28" s="364"/>
      <c r="S28" s="357">
        <f t="shared" si="1"/>
        <v>49893</v>
      </c>
    </row>
    <row r="29" spans="1:19" ht="12.75">
      <c r="A29" s="366" t="s">
        <v>462</v>
      </c>
      <c r="B29" s="361"/>
      <c r="C29" s="368"/>
      <c r="D29" s="369"/>
      <c r="E29" s="370"/>
      <c r="F29" s="368"/>
      <c r="G29" s="365"/>
      <c r="H29" s="355"/>
      <c r="I29" s="362"/>
      <c r="J29" s="362"/>
      <c r="K29" s="363"/>
      <c r="L29" s="357">
        <f t="shared" si="0"/>
        <v>0</v>
      </c>
      <c r="M29" s="355"/>
      <c r="N29" s="362"/>
      <c r="O29" s="362"/>
      <c r="P29" s="362"/>
      <c r="Q29" s="364"/>
      <c r="R29" s="364"/>
      <c r="S29" s="357">
        <f t="shared" si="1"/>
        <v>0</v>
      </c>
    </row>
    <row r="30" spans="1:19" ht="12.75">
      <c r="A30" s="371" t="s">
        <v>465</v>
      </c>
      <c r="B30" s="361"/>
      <c r="C30" s="362"/>
      <c r="D30" s="363"/>
      <c r="E30" s="364"/>
      <c r="F30" s="362"/>
      <c r="G30" s="365"/>
      <c r="H30" s="355"/>
      <c r="I30" s="362"/>
      <c r="J30" s="362"/>
      <c r="K30" s="363"/>
      <c r="L30" s="357">
        <f t="shared" si="0"/>
        <v>0</v>
      </c>
      <c r="M30" s="355"/>
      <c r="N30" s="362"/>
      <c r="O30" s="362"/>
      <c r="P30" s="362"/>
      <c r="Q30" s="364"/>
      <c r="R30" s="364"/>
      <c r="S30" s="357">
        <f t="shared" si="1"/>
        <v>0</v>
      </c>
    </row>
    <row r="31" spans="1:19" ht="12.75">
      <c r="A31" s="366" t="s">
        <v>462</v>
      </c>
      <c r="B31" s="361"/>
      <c r="C31" s="362"/>
      <c r="D31" s="363"/>
      <c r="E31" s="364"/>
      <c r="F31" s="362"/>
      <c r="G31" s="365"/>
      <c r="H31" s="355"/>
      <c r="I31" s="362"/>
      <c r="J31" s="362"/>
      <c r="K31" s="363"/>
      <c r="L31" s="357">
        <f t="shared" si="0"/>
        <v>0</v>
      </c>
      <c r="M31" s="355"/>
      <c r="N31" s="362"/>
      <c r="O31" s="362"/>
      <c r="P31" s="362"/>
      <c r="Q31" s="364"/>
      <c r="R31" s="364"/>
      <c r="S31" s="357">
        <f t="shared" si="1"/>
        <v>0</v>
      </c>
    </row>
    <row r="32" spans="1:19" ht="12.75">
      <c r="A32" s="360" t="s">
        <v>466</v>
      </c>
      <c r="B32" s="372">
        <v>36.18</v>
      </c>
      <c r="C32" s="368">
        <v>34.799999999999997</v>
      </c>
      <c r="D32" s="369">
        <v>35.25</v>
      </c>
      <c r="E32" s="372">
        <v>36.18</v>
      </c>
      <c r="F32" s="368">
        <v>34.799999999999997</v>
      </c>
      <c r="G32" s="369">
        <v>35.25</v>
      </c>
      <c r="H32" s="355">
        <v>355400</v>
      </c>
      <c r="I32" s="362">
        <v>27000</v>
      </c>
      <c r="J32" s="362">
        <v>8400</v>
      </c>
      <c r="K32" s="363"/>
      <c r="L32" s="357">
        <f t="shared" si="0"/>
        <v>390800</v>
      </c>
      <c r="M32" s="355">
        <v>283311.12</v>
      </c>
      <c r="N32" s="362">
        <v>26901</v>
      </c>
      <c r="O32" s="362">
        <v>8400</v>
      </c>
      <c r="P32" s="362"/>
      <c r="Q32" s="364"/>
      <c r="R32" s="364"/>
      <c r="S32" s="357">
        <f t="shared" si="1"/>
        <v>318612.12</v>
      </c>
    </row>
    <row r="33" spans="1:19" ht="13.5" thickBot="1">
      <c r="A33" s="373" t="s">
        <v>467</v>
      </c>
      <c r="B33" s="374">
        <v>7</v>
      </c>
      <c r="C33" s="375">
        <v>7</v>
      </c>
      <c r="D33" s="376">
        <v>7</v>
      </c>
      <c r="E33" s="377">
        <v>7</v>
      </c>
      <c r="F33" s="375">
        <v>7</v>
      </c>
      <c r="G33" s="378">
        <v>7</v>
      </c>
      <c r="H33" s="374">
        <v>45990</v>
      </c>
      <c r="I33" s="375"/>
      <c r="J33" s="375"/>
      <c r="K33" s="376"/>
      <c r="L33" s="379">
        <f t="shared" si="0"/>
        <v>45990</v>
      </c>
      <c r="M33" s="380">
        <v>40700</v>
      </c>
      <c r="N33" s="375"/>
      <c r="O33" s="375"/>
      <c r="P33" s="375"/>
      <c r="Q33" s="377"/>
      <c r="R33" s="377"/>
      <c r="S33" s="379">
        <f t="shared" si="1"/>
        <v>40700</v>
      </c>
    </row>
    <row r="34" spans="1:19" ht="12.75">
      <c r="A34" s="381" t="s">
        <v>335</v>
      </c>
      <c r="B34" s="382">
        <f>SUM(B20,B24,B26,B28,B30,B32,B22)</f>
        <v>72.180000000000007</v>
      </c>
      <c r="C34" s="382">
        <f>SUM(C20,C24,C26,C28,C30,C32,C22)</f>
        <v>72.449999999999989</v>
      </c>
      <c r="D34" s="382">
        <f>SUM(D20,D24,D26,D28,D30,D32,D22)</f>
        <v>72.759999999999991</v>
      </c>
      <c r="E34" s="383">
        <f t="shared" ref="E34:R34" si="2">SUM(E20,E24,E26,E28,E30,E32,E22)</f>
        <v>72.180000000000007</v>
      </c>
      <c r="F34" s="383">
        <f t="shared" si="2"/>
        <v>72.449999999999989</v>
      </c>
      <c r="G34" s="383">
        <f t="shared" si="2"/>
        <v>72.759999999999991</v>
      </c>
      <c r="H34" s="382">
        <f t="shared" si="2"/>
        <v>949584</v>
      </c>
      <c r="I34" s="383">
        <f t="shared" si="2"/>
        <v>37800</v>
      </c>
      <c r="J34" s="383">
        <f t="shared" si="2"/>
        <v>24500</v>
      </c>
      <c r="K34" s="383">
        <f t="shared" si="2"/>
        <v>0</v>
      </c>
      <c r="L34" s="385">
        <f t="shared" si="0"/>
        <v>1011884</v>
      </c>
      <c r="M34" s="382">
        <f t="shared" si="2"/>
        <v>791462.36</v>
      </c>
      <c r="N34" s="383">
        <f t="shared" si="2"/>
        <v>37074.94</v>
      </c>
      <c r="O34" s="383">
        <f t="shared" si="2"/>
        <v>23955.02</v>
      </c>
      <c r="P34" s="383">
        <f t="shared" si="2"/>
        <v>0</v>
      </c>
      <c r="Q34" s="383">
        <f t="shared" si="2"/>
        <v>0</v>
      </c>
      <c r="R34" s="383">
        <f t="shared" si="2"/>
        <v>405.77</v>
      </c>
      <c r="S34" s="385">
        <f t="shared" si="1"/>
        <v>852898.09000000008</v>
      </c>
    </row>
    <row r="35" spans="1:19" ht="13.5" thickBot="1">
      <c r="A35" s="386" t="s">
        <v>468</v>
      </c>
      <c r="B35" s="387">
        <f>SUM(B21,B25,B27,B29,B31,B23)</f>
        <v>18.36</v>
      </c>
      <c r="C35" s="388">
        <f t="shared" ref="C35:R35" si="3">SUM(C21,C25,C27,C29,C31,C23)</f>
        <v>20.239999999999998</v>
      </c>
      <c r="D35" s="388">
        <f t="shared" si="3"/>
        <v>20.239999999999998</v>
      </c>
      <c r="E35" s="388">
        <f t="shared" si="3"/>
        <v>18.36</v>
      </c>
      <c r="F35" s="388">
        <f t="shared" si="3"/>
        <v>20.239999999999998</v>
      </c>
      <c r="G35" s="389">
        <f t="shared" si="3"/>
        <v>20.239999999999998</v>
      </c>
      <c r="H35" s="387">
        <f t="shared" si="3"/>
        <v>318500</v>
      </c>
      <c r="I35" s="388">
        <f t="shared" si="3"/>
        <v>3000</v>
      </c>
      <c r="J35" s="388">
        <f t="shared" si="3"/>
        <v>10200</v>
      </c>
      <c r="K35" s="388">
        <f t="shared" si="3"/>
        <v>0</v>
      </c>
      <c r="L35" s="390">
        <f t="shared" si="0"/>
        <v>331700</v>
      </c>
      <c r="M35" s="387">
        <f t="shared" si="3"/>
        <v>259809.54</v>
      </c>
      <c r="N35" s="388">
        <f t="shared" si="3"/>
        <v>2578.58</v>
      </c>
      <c r="O35" s="388">
        <f t="shared" si="3"/>
        <v>9550.83</v>
      </c>
      <c r="P35" s="388">
        <f t="shared" si="3"/>
        <v>0</v>
      </c>
      <c r="Q35" s="388">
        <f t="shared" si="3"/>
        <v>0</v>
      </c>
      <c r="R35" s="388">
        <f t="shared" si="3"/>
        <v>405.77</v>
      </c>
      <c r="S35" s="390">
        <f t="shared" si="1"/>
        <v>272344.72000000003</v>
      </c>
    </row>
    <row r="36" spans="1:19" ht="12.75">
      <c r="A36" s="391" t="s">
        <v>469</v>
      </c>
      <c r="B36" s="392">
        <f>SUM(B20,B24,B26,B22)</f>
        <v>31</v>
      </c>
      <c r="C36" s="393">
        <f t="shared" ref="C36:R37" si="4">SUM(C20,C24,C26,C22)</f>
        <v>30.65</v>
      </c>
      <c r="D36" s="393">
        <f t="shared" si="4"/>
        <v>30.96</v>
      </c>
      <c r="E36" s="393">
        <f t="shared" si="4"/>
        <v>31</v>
      </c>
      <c r="F36" s="393">
        <f t="shared" si="4"/>
        <v>30.65</v>
      </c>
      <c r="G36" s="394">
        <f t="shared" si="4"/>
        <v>30.96</v>
      </c>
      <c r="H36" s="392">
        <f t="shared" si="4"/>
        <v>534884</v>
      </c>
      <c r="I36" s="393">
        <f t="shared" si="4"/>
        <v>7000</v>
      </c>
      <c r="J36" s="393">
        <f t="shared" si="4"/>
        <v>16100</v>
      </c>
      <c r="K36" s="393">
        <f t="shared" si="4"/>
        <v>0</v>
      </c>
      <c r="L36" s="395">
        <f t="shared" si="0"/>
        <v>557984</v>
      </c>
      <c r="M36" s="392">
        <f t="shared" si="4"/>
        <v>461985.24</v>
      </c>
      <c r="N36" s="393">
        <f t="shared" si="4"/>
        <v>6446.94</v>
      </c>
      <c r="O36" s="393">
        <f t="shared" si="4"/>
        <v>15555.02</v>
      </c>
      <c r="P36" s="393">
        <f t="shared" si="4"/>
        <v>0</v>
      </c>
      <c r="Q36" s="393">
        <f t="shared" si="4"/>
        <v>0</v>
      </c>
      <c r="R36" s="393">
        <f t="shared" si="4"/>
        <v>405.77</v>
      </c>
      <c r="S36" s="395">
        <f t="shared" si="1"/>
        <v>484392.97000000003</v>
      </c>
    </row>
    <row r="37" spans="1:19" ht="12.75">
      <c r="A37" s="396" t="s">
        <v>462</v>
      </c>
      <c r="B37" s="397">
        <f>SUM(B21,B25,B27,B23)</f>
        <v>18.36</v>
      </c>
      <c r="C37" s="398">
        <f>SUM(C21,C25,C27,C23)</f>
        <v>20.239999999999998</v>
      </c>
      <c r="D37" s="398">
        <f t="shared" si="4"/>
        <v>20.239999999999998</v>
      </c>
      <c r="E37" s="398">
        <f t="shared" si="4"/>
        <v>18.36</v>
      </c>
      <c r="F37" s="398">
        <f t="shared" si="4"/>
        <v>20.239999999999998</v>
      </c>
      <c r="G37" s="399">
        <f t="shared" si="4"/>
        <v>20.239999999999998</v>
      </c>
      <c r="H37" s="397">
        <f t="shared" si="4"/>
        <v>318500</v>
      </c>
      <c r="I37" s="398">
        <f t="shared" si="4"/>
        <v>3000</v>
      </c>
      <c r="J37" s="398">
        <f t="shared" si="4"/>
        <v>10200</v>
      </c>
      <c r="K37" s="398">
        <f t="shared" si="4"/>
        <v>0</v>
      </c>
      <c r="L37" s="357">
        <f t="shared" si="0"/>
        <v>331700</v>
      </c>
      <c r="M37" s="397">
        <f t="shared" si="4"/>
        <v>259809.54</v>
      </c>
      <c r="N37" s="398">
        <f t="shared" si="4"/>
        <v>2578.58</v>
      </c>
      <c r="O37" s="398">
        <f t="shared" si="4"/>
        <v>9550.83</v>
      </c>
      <c r="P37" s="398">
        <f t="shared" si="4"/>
        <v>0</v>
      </c>
      <c r="Q37" s="398">
        <f t="shared" si="4"/>
        <v>0</v>
      </c>
      <c r="R37" s="398">
        <f t="shared" si="4"/>
        <v>405.77</v>
      </c>
      <c r="S37" s="357">
        <f t="shared" si="1"/>
        <v>272344.72000000003</v>
      </c>
    </row>
    <row r="38" spans="1:19" ht="12.75">
      <c r="A38" s="400" t="s">
        <v>470</v>
      </c>
      <c r="B38" s="397">
        <f>SUM(B26,B28,B30)</f>
        <v>8</v>
      </c>
      <c r="C38" s="398">
        <f t="shared" ref="C38:R39" si="5">SUM(C26,C28,C30)</f>
        <v>10</v>
      </c>
      <c r="D38" s="398">
        <f t="shared" si="5"/>
        <v>9.5500000000000007</v>
      </c>
      <c r="E38" s="398">
        <f t="shared" si="5"/>
        <v>8</v>
      </c>
      <c r="F38" s="398">
        <f t="shared" si="5"/>
        <v>10</v>
      </c>
      <c r="G38" s="399">
        <f t="shared" si="5"/>
        <v>9.5500000000000007</v>
      </c>
      <c r="H38" s="397">
        <f t="shared" si="5"/>
        <v>111300</v>
      </c>
      <c r="I38" s="398">
        <f t="shared" si="5"/>
        <v>3800</v>
      </c>
      <c r="J38" s="398">
        <f t="shared" si="5"/>
        <v>1100</v>
      </c>
      <c r="K38" s="398">
        <f t="shared" si="5"/>
        <v>0</v>
      </c>
      <c r="L38" s="357">
        <f t="shared" si="0"/>
        <v>116200</v>
      </c>
      <c r="M38" s="397">
        <f t="shared" si="5"/>
        <v>91582</v>
      </c>
      <c r="N38" s="398">
        <f t="shared" si="5"/>
        <v>3727</v>
      </c>
      <c r="O38" s="398">
        <f t="shared" si="5"/>
        <v>933.02</v>
      </c>
      <c r="P38" s="398">
        <f t="shared" si="5"/>
        <v>0</v>
      </c>
      <c r="Q38" s="398">
        <f t="shared" si="5"/>
        <v>0</v>
      </c>
      <c r="R38" s="398">
        <f t="shared" si="5"/>
        <v>0</v>
      </c>
      <c r="S38" s="357">
        <f t="shared" si="1"/>
        <v>96242.02</v>
      </c>
    </row>
    <row r="39" spans="1:19" ht="13.5" thickBot="1">
      <c r="A39" s="401" t="s">
        <v>462</v>
      </c>
      <c r="B39" s="402">
        <f>SUM(B27,B29,B31)</f>
        <v>3</v>
      </c>
      <c r="C39" s="403">
        <f t="shared" si="5"/>
        <v>1.9</v>
      </c>
      <c r="D39" s="403">
        <f t="shared" si="5"/>
        <v>1.9</v>
      </c>
      <c r="E39" s="403">
        <f t="shared" si="5"/>
        <v>3</v>
      </c>
      <c r="F39" s="403">
        <f t="shared" si="5"/>
        <v>1.9</v>
      </c>
      <c r="G39" s="404">
        <f t="shared" si="5"/>
        <v>1.9</v>
      </c>
      <c r="H39" s="402">
        <f t="shared" si="5"/>
        <v>33500</v>
      </c>
      <c r="I39" s="403">
        <f t="shared" si="5"/>
        <v>0</v>
      </c>
      <c r="J39" s="403">
        <f t="shared" si="5"/>
        <v>900</v>
      </c>
      <c r="K39" s="403">
        <f t="shared" si="5"/>
        <v>0</v>
      </c>
      <c r="L39" s="390">
        <f t="shared" si="0"/>
        <v>34400</v>
      </c>
      <c r="M39" s="402">
        <f t="shared" si="5"/>
        <v>24594.5</v>
      </c>
      <c r="N39" s="403">
        <f t="shared" si="5"/>
        <v>0</v>
      </c>
      <c r="O39" s="403">
        <f t="shared" si="5"/>
        <v>289.38</v>
      </c>
      <c r="P39" s="403">
        <f t="shared" si="5"/>
        <v>0</v>
      </c>
      <c r="Q39" s="403">
        <f t="shared" si="5"/>
        <v>0</v>
      </c>
      <c r="R39" s="403">
        <f t="shared" si="5"/>
        <v>0</v>
      </c>
      <c r="S39" s="390">
        <f t="shared" si="1"/>
        <v>24883.88</v>
      </c>
    </row>
    <row r="41" spans="1:19" ht="12.75">
      <c r="A41" s="405"/>
      <c r="B41" s="405"/>
      <c r="C41" s="405"/>
      <c r="D41" s="309"/>
      <c r="E41" s="309"/>
      <c r="F41" s="309"/>
      <c r="G41" s="309"/>
      <c r="H41" s="309"/>
      <c r="I41" s="309"/>
      <c r="J41" s="309"/>
      <c r="K41" s="309"/>
      <c r="L41" s="300"/>
      <c r="M41" s="300"/>
      <c r="N41" s="300"/>
      <c r="O41" s="300"/>
      <c r="P41" s="300"/>
      <c r="Q41" s="300"/>
      <c r="R41" s="300"/>
      <c r="S41" s="300"/>
    </row>
    <row r="42" spans="1:19" ht="12.75">
      <c r="A42" s="592" t="s">
        <v>222</v>
      </c>
      <c r="B42" s="592"/>
      <c r="C42" s="592"/>
      <c r="D42" s="592"/>
      <c r="E42" s="406"/>
      <c r="F42" s="406"/>
      <c r="G42" s="406"/>
      <c r="H42" s="406"/>
      <c r="I42" s="406"/>
      <c r="J42" s="407"/>
      <c r="K42" s="588" t="s">
        <v>223</v>
      </c>
      <c r="L42" s="588"/>
      <c r="M42" s="588"/>
      <c r="N42" s="588"/>
      <c r="O42" s="588"/>
      <c r="P42" s="588"/>
      <c r="Q42" s="300"/>
      <c r="R42" s="300"/>
      <c r="S42" s="300"/>
    </row>
    <row r="43" spans="1:19" ht="12.75">
      <c r="A43" s="589"/>
      <c r="B43" s="589"/>
      <c r="C43" s="310"/>
      <c r="D43" s="300"/>
      <c r="E43" s="300"/>
      <c r="F43" s="590" t="s">
        <v>225</v>
      </c>
      <c r="G43" s="590"/>
      <c r="H43" s="590"/>
      <c r="I43" s="405"/>
      <c r="J43" s="405"/>
      <c r="K43" s="405"/>
      <c r="L43" s="405"/>
      <c r="M43" s="408" t="s">
        <v>226</v>
      </c>
      <c r="N43" s="408"/>
      <c r="O43" s="310"/>
      <c r="P43" s="300"/>
      <c r="Q43" s="300"/>
      <c r="R43" s="300"/>
      <c r="S43" s="300"/>
    </row>
    <row r="44" spans="1:19" ht="26.25" customHeight="1">
      <c r="A44" s="514" t="s">
        <v>227</v>
      </c>
      <c r="B44" s="515"/>
      <c r="C44" s="515"/>
      <c r="D44" s="515"/>
      <c r="E44" s="536"/>
      <c r="F44" s="406"/>
      <c r="G44" s="406"/>
      <c r="H44" s="406"/>
      <c r="I44" s="406"/>
      <c r="J44" s="407"/>
      <c r="K44" s="588" t="s">
        <v>228</v>
      </c>
      <c r="L44" s="588"/>
      <c r="M44" s="588"/>
      <c r="N44" s="588"/>
      <c r="O44" s="588"/>
      <c r="P44" s="588"/>
      <c r="Q44" s="300"/>
      <c r="R44" s="300"/>
      <c r="S44" s="300"/>
    </row>
    <row r="45" spans="1:19" ht="12.75">
      <c r="A45" s="589"/>
      <c r="B45" s="589"/>
      <c r="C45" s="310"/>
      <c r="D45" s="300"/>
      <c r="E45" s="300"/>
      <c r="F45" s="590" t="s">
        <v>225</v>
      </c>
      <c r="G45" s="590"/>
      <c r="H45" s="590"/>
      <c r="I45" s="405"/>
      <c r="J45" s="405"/>
      <c r="K45" s="405"/>
      <c r="L45" s="405"/>
      <c r="M45" s="408" t="s">
        <v>226</v>
      </c>
      <c r="N45" s="408"/>
      <c r="O45" s="310"/>
      <c r="P45" s="300"/>
      <c r="Q45" s="300"/>
      <c r="R45" s="300"/>
      <c r="S45" s="300"/>
    </row>
  </sheetData>
  <mergeCells count="39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K44:P44"/>
    <mergeCell ref="A45:B45"/>
    <mergeCell ref="F45:H45"/>
    <mergeCell ref="A44:E44"/>
    <mergeCell ref="Q17:Q18"/>
    <mergeCell ref="A42:D42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0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/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/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>
      <c r="A27" s="422" t="s">
        <v>20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/>
      <c r="L27" s="26"/>
      <c r="M27" s="24"/>
    </row>
    <row r="28" spans="1:13">
      <c r="F28" s="29"/>
      <c r="G28" s="31" t="s">
        <v>22</v>
      </c>
      <c r="H28" s="92" t="s">
        <v>229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/>
      <c r="J29" s="33"/>
      <c r="K29" s="26"/>
      <c r="L29" s="26"/>
      <c r="M29" s="24"/>
    </row>
    <row r="30" spans="1:13">
      <c r="A30" s="424" t="s">
        <v>230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1009010</v>
      </c>
      <c r="J34" s="104">
        <f>SUM(J35+J46+J65+J86+J93+J113+J139+J158+J168)</f>
        <v>792980</v>
      </c>
      <c r="K34" s="105">
        <f>SUM(K35+K46+K65+K86+K93+K113+K139+K158+K168)</f>
        <v>688001.89</v>
      </c>
      <c r="L34" s="104">
        <f>SUM(L35+L46+L65+L86+L93+L113+L139+L158+L168)</f>
        <v>688001.89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868830</v>
      </c>
      <c r="J35" s="104">
        <f>SUM(J36+J42)</f>
        <v>663900</v>
      </c>
      <c r="K35" s="106">
        <f>SUM(K36+K42)</f>
        <v>566918.75</v>
      </c>
      <c r="L35" s="107">
        <f>SUM(L36+L42)</f>
        <v>566918.75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855400</v>
      </c>
      <c r="J36" s="104">
        <f>SUM(J37)</f>
        <v>653500</v>
      </c>
      <c r="K36" s="105">
        <f>SUM(K37)</f>
        <v>558117.37</v>
      </c>
      <c r="L36" s="104">
        <f>SUM(L37)</f>
        <v>558117.37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855400</v>
      </c>
      <c r="J37" s="104">
        <f t="shared" ref="J37:L38" si="0">SUM(J38)</f>
        <v>653500</v>
      </c>
      <c r="K37" s="104">
        <f t="shared" si="0"/>
        <v>558117.37</v>
      </c>
      <c r="L37" s="104">
        <f t="shared" si="0"/>
        <v>558117.37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855400</v>
      </c>
      <c r="J38" s="105">
        <f t="shared" si="0"/>
        <v>653500</v>
      </c>
      <c r="K38" s="105">
        <f t="shared" si="0"/>
        <v>558117.37</v>
      </c>
      <c r="L38" s="105">
        <f t="shared" si="0"/>
        <v>558117.37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855400</v>
      </c>
      <c r="J39" s="109">
        <v>653500</v>
      </c>
      <c r="K39" s="109">
        <v>558117.37</v>
      </c>
      <c r="L39" s="109">
        <v>558117.37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13430</v>
      </c>
      <c r="J42" s="104">
        <f t="shared" si="1"/>
        <v>10400</v>
      </c>
      <c r="K42" s="105">
        <f t="shared" si="1"/>
        <v>8801.3799999999992</v>
      </c>
      <c r="L42" s="104">
        <f t="shared" si="1"/>
        <v>8801.3799999999992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13430</v>
      </c>
      <c r="J43" s="104">
        <f t="shared" si="1"/>
        <v>10400</v>
      </c>
      <c r="K43" s="104">
        <f t="shared" si="1"/>
        <v>8801.3799999999992</v>
      </c>
      <c r="L43" s="104">
        <f t="shared" si="1"/>
        <v>8801.3799999999992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13430</v>
      </c>
      <c r="J44" s="104">
        <f t="shared" si="1"/>
        <v>10400</v>
      </c>
      <c r="K44" s="104">
        <f t="shared" si="1"/>
        <v>8801.3799999999992</v>
      </c>
      <c r="L44" s="104">
        <f t="shared" si="1"/>
        <v>8801.3799999999992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13430</v>
      </c>
      <c r="J45" s="109">
        <v>10400</v>
      </c>
      <c r="K45" s="109">
        <v>8801.3799999999992</v>
      </c>
      <c r="L45" s="109">
        <v>8801.3799999999992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124880</v>
      </c>
      <c r="J46" s="112">
        <f t="shared" si="2"/>
        <v>114780</v>
      </c>
      <c r="K46" s="111">
        <f t="shared" si="2"/>
        <v>106783.14000000001</v>
      </c>
      <c r="L46" s="111">
        <f t="shared" si="2"/>
        <v>106783.14000000001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124880</v>
      </c>
      <c r="J47" s="105">
        <f t="shared" si="2"/>
        <v>114780</v>
      </c>
      <c r="K47" s="104">
        <f t="shared" si="2"/>
        <v>106783.14000000001</v>
      </c>
      <c r="L47" s="105">
        <f t="shared" si="2"/>
        <v>106783.14000000001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124880</v>
      </c>
      <c r="J48" s="105">
        <f t="shared" si="2"/>
        <v>114780</v>
      </c>
      <c r="K48" s="107">
        <f t="shared" si="2"/>
        <v>106783.14000000001</v>
      </c>
      <c r="L48" s="107">
        <f t="shared" si="2"/>
        <v>106783.14000000001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124880</v>
      </c>
      <c r="J49" s="113">
        <f>SUM(J50:J64)</f>
        <v>114780</v>
      </c>
      <c r="K49" s="114">
        <f>SUM(K50:K64)</f>
        <v>106783.14000000001</v>
      </c>
      <c r="L49" s="114">
        <f>SUM(L50:L64)</f>
        <v>106783.14000000001</v>
      </c>
    </row>
    <row r="50" spans="1:12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8600</v>
      </c>
      <c r="J50" s="109">
        <v>6500</v>
      </c>
      <c r="K50" s="109">
        <v>6500</v>
      </c>
      <c r="L50" s="109">
        <v>6500</v>
      </c>
    </row>
    <row r="51" spans="1:12" ht="25.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600</v>
      </c>
      <c r="J51" s="109">
        <v>600</v>
      </c>
      <c r="K51" s="109">
        <v>0</v>
      </c>
      <c r="L51" s="109">
        <v>0</v>
      </c>
    </row>
    <row r="52" spans="1:12" ht="25.5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1900</v>
      </c>
      <c r="J52" s="109">
        <v>1400</v>
      </c>
      <c r="K52" s="109">
        <v>1400</v>
      </c>
      <c r="L52" s="109">
        <v>1400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700</v>
      </c>
      <c r="J54" s="109">
        <v>600</v>
      </c>
      <c r="K54" s="109">
        <v>137.96</v>
      </c>
      <c r="L54" s="109">
        <v>137.96</v>
      </c>
    </row>
    <row r="55" spans="1:12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1300</v>
      </c>
      <c r="J55" s="109">
        <v>1000</v>
      </c>
      <c r="K55" s="109">
        <v>385.52</v>
      </c>
      <c r="L55" s="109">
        <v>385.52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50100</v>
      </c>
      <c r="J58" s="109">
        <v>49600</v>
      </c>
      <c r="K58" s="109">
        <v>48256.98</v>
      </c>
      <c r="L58" s="109">
        <v>48256.98</v>
      </c>
    </row>
    <row r="59" spans="1:12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3500</v>
      </c>
      <c r="J59" s="109">
        <v>2800</v>
      </c>
      <c r="K59" s="109">
        <v>894.75</v>
      </c>
      <c r="L59" s="109">
        <v>894.75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31700</v>
      </c>
      <c r="J61" s="109">
        <v>30500</v>
      </c>
      <c r="K61" s="109">
        <v>29923.06</v>
      </c>
      <c r="L61" s="109">
        <v>29923.06</v>
      </c>
    </row>
    <row r="62" spans="1:12" ht="25.5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4000</v>
      </c>
      <c r="J62" s="109">
        <v>3000</v>
      </c>
      <c r="K62" s="109">
        <v>2027.8</v>
      </c>
      <c r="L62" s="109">
        <v>2027.8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22480</v>
      </c>
      <c r="J64" s="109">
        <v>18780</v>
      </c>
      <c r="K64" s="109">
        <v>17257.07</v>
      </c>
      <c r="L64" s="109">
        <v>17257.07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15300</v>
      </c>
      <c r="J139" s="116">
        <f>SUM(J140+J145+J153)</f>
        <v>14300</v>
      </c>
      <c r="K139" s="105">
        <f>SUM(K140+K145+K153)</f>
        <v>14300</v>
      </c>
      <c r="L139" s="104">
        <f>SUM(L140+L145+L153)</f>
        <v>14300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15300</v>
      </c>
      <c r="J153" s="116">
        <f t="shared" si="15"/>
        <v>14300</v>
      </c>
      <c r="K153" s="105">
        <f t="shared" si="15"/>
        <v>14300</v>
      </c>
      <c r="L153" s="104">
        <f t="shared" si="15"/>
        <v>14300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15300</v>
      </c>
      <c r="J154" s="122">
        <f t="shared" si="15"/>
        <v>14300</v>
      </c>
      <c r="K154" s="114">
        <f t="shared" si="15"/>
        <v>14300</v>
      </c>
      <c r="L154" s="113">
        <f t="shared" si="15"/>
        <v>14300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15300</v>
      </c>
      <c r="J155" s="116">
        <f>SUM(J156:J157)</f>
        <v>14300</v>
      </c>
      <c r="K155" s="105">
        <f>SUM(K156:K157)</f>
        <v>14300</v>
      </c>
      <c r="L155" s="104">
        <f>SUM(L156:L157)</f>
        <v>14300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15300</v>
      </c>
      <c r="J156" s="124">
        <v>14300</v>
      </c>
      <c r="K156" s="124">
        <v>14300</v>
      </c>
      <c r="L156" s="124">
        <v>14300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6420</v>
      </c>
      <c r="J184" s="116">
        <f>SUM(J185+J238+J303)</f>
        <v>6420</v>
      </c>
      <c r="K184" s="105">
        <f>SUM(K185+K238+K303)</f>
        <v>6410.88</v>
      </c>
      <c r="L184" s="104">
        <f>SUM(L185+L238+L303)</f>
        <v>6410.88</v>
      </c>
    </row>
    <row r="185" spans="1:12" ht="25.5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6420</v>
      </c>
      <c r="J185" s="111">
        <f>SUM(J186+J209+J216+J228+J232)</f>
        <v>6420</v>
      </c>
      <c r="K185" s="111">
        <f>SUM(K186+K209+K216+K228+K232)</f>
        <v>6410.88</v>
      </c>
      <c r="L185" s="111">
        <f>SUM(L186+L209+L216+L228+L232)</f>
        <v>6410.88</v>
      </c>
    </row>
    <row r="186" spans="1:12" ht="25.5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6420</v>
      </c>
      <c r="J186" s="116">
        <f>SUM(J187+J190+J195+J201+J206)</f>
        <v>6420</v>
      </c>
      <c r="K186" s="105">
        <f>SUM(K187+K190+K195+K201+K206)</f>
        <v>6410.88</v>
      </c>
      <c r="L186" s="104">
        <f>SUM(L187+L190+L195+L201+L206)</f>
        <v>6410.88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6420</v>
      </c>
      <c r="J195" s="116">
        <f>J196</f>
        <v>6420</v>
      </c>
      <c r="K195" s="105">
        <f>K196</f>
        <v>6410.88</v>
      </c>
      <c r="L195" s="104">
        <f>L196</f>
        <v>6410.88</v>
      </c>
    </row>
    <row r="196" spans="1:12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6420</v>
      </c>
      <c r="J196" s="104">
        <f>SUM(J197:J200)</f>
        <v>6420</v>
      </c>
      <c r="K196" s="104">
        <f>SUM(K197:K200)</f>
        <v>6410.88</v>
      </c>
      <c r="L196" s="104">
        <f>SUM(L197:L200)</f>
        <v>6410.88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6420</v>
      </c>
      <c r="J198" s="110">
        <v>6420</v>
      </c>
      <c r="K198" s="110">
        <v>6410.88</v>
      </c>
      <c r="L198" s="110">
        <v>6410.88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1015430</v>
      </c>
      <c r="J368" s="119">
        <f>SUM(J34+J184)</f>
        <v>799400</v>
      </c>
      <c r="K368" s="119">
        <f>SUM(K34+K184)</f>
        <v>694412.77</v>
      </c>
      <c r="L368" s="119">
        <f>SUM(L34+L184)</f>
        <v>694412.77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5.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43.5" customHeight="1">
      <c r="A27" s="422" t="s">
        <v>233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229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230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930500</v>
      </c>
      <c r="J34" s="104">
        <f>SUM(J35+J46+J65+J86+J93+J113+J139+J158+J168)</f>
        <v>716400</v>
      </c>
      <c r="K34" s="105">
        <f>SUM(K35+K46+K65+K86+K93+K113+K139+K158+K168)</f>
        <v>612672.04</v>
      </c>
      <c r="L34" s="104">
        <f>SUM(L35+L46+L65+L86+L93+L113+L139+L158+L168)</f>
        <v>612672.04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856500</v>
      </c>
      <c r="J35" s="104">
        <f>SUM(J36+J42)</f>
        <v>653500</v>
      </c>
      <c r="K35" s="106">
        <f>SUM(K36+K42)</f>
        <v>556518.75</v>
      </c>
      <c r="L35" s="107">
        <f>SUM(L36+L42)</f>
        <v>556518.75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843200</v>
      </c>
      <c r="J36" s="104">
        <f>SUM(J37)</f>
        <v>643200</v>
      </c>
      <c r="K36" s="105">
        <f>SUM(K37)</f>
        <v>547817.37</v>
      </c>
      <c r="L36" s="104">
        <f>SUM(L37)</f>
        <v>547817.37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843200</v>
      </c>
      <c r="J37" s="104">
        <f t="shared" ref="J37:L38" si="0">SUM(J38)</f>
        <v>643200</v>
      </c>
      <c r="K37" s="104">
        <f t="shared" si="0"/>
        <v>547817.37</v>
      </c>
      <c r="L37" s="104">
        <f t="shared" si="0"/>
        <v>547817.37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843200</v>
      </c>
      <c r="J38" s="105">
        <f t="shared" si="0"/>
        <v>643200</v>
      </c>
      <c r="K38" s="105">
        <f t="shared" si="0"/>
        <v>547817.37</v>
      </c>
      <c r="L38" s="105">
        <f t="shared" si="0"/>
        <v>547817.37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843200</v>
      </c>
      <c r="J39" s="109">
        <v>643200</v>
      </c>
      <c r="K39" s="109">
        <v>547817.37</v>
      </c>
      <c r="L39" s="109">
        <v>547817.37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13300</v>
      </c>
      <c r="J42" s="104">
        <f t="shared" si="1"/>
        <v>10300</v>
      </c>
      <c r="K42" s="105">
        <f t="shared" si="1"/>
        <v>8701.3799999999992</v>
      </c>
      <c r="L42" s="104">
        <f t="shared" si="1"/>
        <v>8701.3799999999992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13300</v>
      </c>
      <c r="J43" s="104">
        <f t="shared" si="1"/>
        <v>10300</v>
      </c>
      <c r="K43" s="104">
        <f t="shared" si="1"/>
        <v>8701.3799999999992</v>
      </c>
      <c r="L43" s="104">
        <f t="shared" si="1"/>
        <v>8701.3799999999992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13300</v>
      </c>
      <c r="J44" s="104">
        <f t="shared" si="1"/>
        <v>10300</v>
      </c>
      <c r="K44" s="104">
        <f t="shared" si="1"/>
        <v>8701.3799999999992</v>
      </c>
      <c r="L44" s="104">
        <f t="shared" si="1"/>
        <v>8701.3799999999992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13300</v>
      </c>
      <c r="J45" s="109">
        <v>10300</v>
      </c>
      <c r="K45" s="109">
        <v>8701.3799999999992</v>
      </c>
      <c r="L45" s="109">
        <v>8701.3799999999992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69000</v>
      </c>
      <c r="J46" s="112">
        <f t="shared" si="2"/>
        <v>58900</v>
      </c>
      <c r="K46" s="111">
        <f t="shared" si="2"/>
        <v>52153.29</v>
      </c>
      <c r="L46" s="111">
        <f t="shared" si="2"/>
        <v>52153.29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69000</v>
      </c>
      <c r="J47" s="105">
        <f t="shared" si="2"/>
        <v>58900</v>
      </c>
      <c r="K47" s="104">
        <f t="shared" si="2"/>
        <v>52153.29</v>
      </c>
      <c r="L47" s="105">
        <f t="shared" si="2"/>
        <v>52153.29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69000</v>
      </c>
      <c r="J48" s="105">
        <f t="shared" si="2"/>
        <v>58900</v>
      </c>
      <c r="K48" s="107">
        <f t="shared" si="2"/>
        <v>52153.29</v>
      </c>
      <c r="L48" s="107">
        <f t="shared" si="2"/>
        <v>52153.29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69000</v>
      </c>
      <c r="J49" s="113">
        <f>SUM(J50:J64)</f>
        <v>58900</v>
      </c>
      <c r="K49" s="114">
        <f>SUM(K50:K64)</f>
        <v>52153.29</v>
      </c>
      <c r="L49" s="114">
        <f>SUM(L50:L64)</f>
        <v>52153.29</v>
      </c>
    </row>
    <row r="50" spans="1:12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8600</v>
      </c>
      <c r="J50" s="109">
        <v>6500</v>
      </c>
      <c r="K50" s="109">
        <v>6500</v>
      </c>
      <c r="L50" s="109">
        <v>6500</v>
      </c>
    </row>
    <row r="51" spans="1:12" ht="25.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600</v>
      </c>
      <c r="J51" s="109">
        <v>600</v>
      </c>
      <c r="K51" s="109">
        <v>0</v>
      </c>
      <c r="L51" s="109">
        <v>0</v>
      </c>
    </row>
    <row r="52" spans="1:12" ht="25.5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1900</v>
      </c>
      <c r="J52" s="109">
        <v>1400</v>
      </c>
      <c r="K52" s="109">
        <v>1400</v>
      </c>
      <c r="L52" s="109">
        <v>1400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700</v>
      </c>
      <c r="J54" s="109">
        <v>600</v>
      </c>
      <c r="K54" s="109">
        <v>137.96</v>
      </c>
      <c r="L54" s="109">
        <v>137.96</v>
      </c>
    </row>
    <row r="55" spans="1:12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1300</v>
      </c>
      <c r="J55" s="109">
        <v>1000</v>
      </c>
      <c r="K55" s="109">
        <v>385.52</v>
      </c>
      <c r="L55" s="109">
        <v>385.52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2100</v>
      </c>
      <c r="J58" s="109">
        <v>1600</v>
      </c>
      <c r="K58" s="109">
        <v>1507.13</v>
      </c>
      <c r="L58" s="109">
        <v>1507.13</v>
      </c>
    </row>
    <row r="59" spans="1:12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3500</v>
      </c>
      <c r="J59" s="109">
        <v>2800</v>
      </c>
      <c r="K59" s="109">
        <v>894.75</v>
      </c>
      <c r="L59" s="109">
        <v>894.75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31700</v>
      </c>
      <c r="J61" s="109">
        <v>30500</v>
      </c>
      <c r="K61" s="109">
        <v>29923.06</v>
      </c>
      <c r="L61" s="109">
        <v>29923.06</v>
      </c>
    </row>
    <row r="62" spans="1:12" ht="25.5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4000</v>
      </c>
      <c r="J62" s="109">
        <v>3000</v>
      </c>
      <c r="K62" s="109">
        <v>2027.8</v>
      </c>
      <c r="L62" s="109">
        <v>2027.8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14600</v>
      </c>
      <c r="J64" s="109">
        <v>10900</v>
      </c>
      <c r="K64" s="109">
        <v>9377.07</v>
      </c>
      <c r="L64" s="109">
        <v>9377.07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5000</v>
      </c>
      <c r="J139" s="116">
        <f>SUM(J140+J145+J153)</f>
        <v>4000</v>
      </c>
      <c r="K139" s="105">
        <f>SUM(K140+K145+K153)</f>
        <v>4000</v>
      </c>
      <c r="L139" s="104">
        <f>SUM(L140+L145+L153)</f>
        <v>4000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5000</v>
      </c>
      <c r="J153" s="116">
        <f t="shared" si="15"/>
        <v>4000</v>
      </c>
      <c r="K153" s="105">
        <f t="shared" si="15"/>
        <v>4000</v>
      </c>
      <c r="L153" s="104">
        <f t="shared" si="15"/>
        <v>4000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5000</v>
      </c>
      <c r="J154" s="122">
        <f t="shared" si="15"/>
        <v>4000</v>
      </c>
      <c r="K154" s="114">
        <f t="shared" si="15"/>
        <v>4000</v>
      </c>
      <c r="L154" s="113">
        <f t="shared" si="15"/>
        <v>4000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5000</v>
      </c>
      <c r="J155" s="116">
        <f>SUM(J156:J157)</f>
        <v>4000</v>
      </c>
      <c r="K155" s="105">
        <f>SUM(K156:K157)</f>
        <v>4000</v>
      </c>
      <c r="L155" s="104">
        <f>SUM(L156:L157)</f>
        <v>4000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5000</v>
      </c>
      <c r="J156" s="124">
        <v>4000</v>
      </c>
      <c r="K156" s="124">
        <v>4000</v>
      </c>
      <c r="L156" s="124">
        <v>4000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930500</v>
      </c>
      <c r="J368" s="119">
        <f>SUM(J34+J184)</f>
        <v>716400</v>
      </c>
      <c r="K368" s="119">
        <f>SUM(K34+K184)</f>
        <v>612672.04</v>
      </c>
      <c r="L368" s="119">
        <f>SUM(L34+L184)</f>
        <v>612672.04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6.2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43.5" customHeight="1">
      <c r="A27" s="422" t="s">
        <v>236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229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230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55880</v>
      </c>
      <c r="J34" s="104">
        <f>SUM(J35+J46+J65+J86+J93+J113+J139+J158+J168)</f>
        <v>55880</v>
      </c>
      <c r="K34" s="105">
        <f>SUM(K35+K46+K65+K86+K93+K113+K139+K158+K168)</f>
        <v>54629.85</v>
      </c>
      <c r="L34" s="104">
        <f>SUM(L35+L46+L65+L86+L93+L113+L139+L158+L168)</f>
        <v>54629.85</v>
      </c>
      <c r="M34" s="43"/>
      <c r="N34" s="43"/>
      <c r="O34" s="43"/>
    </row>
    <row r="35" spans="1:15" ht="17.25" hidden="1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0</v>
      </c>
      <c r="J35" s="104">
        <f>SUM(J36+J42)</f>
        <v>0</v>
      </c>
      <c r="K35" s="106">
        <f>SUM(K36+K42)</f>
        <v>0</v>
      </c>
      <c r="L35" s="107">
        <f>SUM(L36+L42)</f>
        <v>0</v>
      </c>
    </row>
    <row r="36" spans="1:15" hidden="1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0</v>
      </c>
      <c r="J36" s="104">
        <f>SUM(J37)</f>
        <v>0</v>
      </c>
      <c r="K36" s="105">
        <f>SUM(K37)</f>
        <v>0</v>
      </c>
      <c r="L36" s="104">
        <f>SUM(L37)</f>
        <v>0</v>
      </c>
    </row>
    <row r="37" spans="1:15" hidden="1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0</v>
      </c>
      <c r="J37" s="104">
        <f t="shared" ref="J37:L38" si="0">SUM(J38)</f>
        <v>0</v>
      </c>
      <c r="K37" s="104">
        <f t="shared" si="0"/>
        <v>0</v>
      </c>
      <c r="L37" s="104">
        <f t="shared" si="0"/>
        <v>0</v>
      </c>
    </row>
    <row r="38" spans="1:15" hidden="1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0</v>
      </c>
      <c r="J38" s="105">
        <f t="shared" si="0"/>
        <v>0</v>
      </c>
      <c r="K38" s="105">
        <f t="shared" si="0"/>
        <v>0</v>
      </c>
      <c r="L38" s="105">
        <f t="shared" si="0"/>
        <v>0</v>
      </c>
    </row>
    <row r="39" spans="1:15" hidden="1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0</v>
      </c>
      <c r="J39" s="109">
        <v>0</v>
      </c>
      <c r="K39" s="109">
        <v>0</v>
      </c>
      <c r="L39" s="109">
        <v>0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 hidden="1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0</v>
      </c>
      <c r="J42" s="104">
        <f t="shared" si="1"/>
        <v>0</v>
      </c>
      <c r="K42" s="105">
        <f t="shared" si="1"/>
        <v>0</v>
      </c>
      <c r="L42" s="104">
        <f t="shared" si="1"/>
        <v>0</v>
      </c>
    </row>
    <row r="43" spans="1:15" hidden="1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0</v>
      </c>
      <c r="J43" s="104">
        <f t="shared" si="1"/>
        <v>0</v>
      </c>
      <c r="K43" s="104">
        <f t="shared" si="1"/>
        <v>0</v>
      </c>
      <c r="L43" s="104">
        <f t="shared" si="1"/>
        <v>0</v>
      </c>
    </row>
    <row r="44" spans="1:15" hidden="1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0</v>
      </c>
      <c r="J44" s="104">
        <f t="shared" si="1"/>
        <v>0</v>
      </c>
      <c r="K44" s="104">
        <f t="shared" si="1"/>
        <v>0</v>
      </c>
      <c r="L44" s="104">
        <f t="shared" si="1"/>
        <v>0</v>
      </c>
    </row>
    <row r="45" spans="1:15" hidden="1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0</v>
      </c>
      <c r="J45" s="109">
        <v>0</v>
      </c>
      <c r="K45" s="109">
        <v>0</v>
      </c>
      <c r="L45" s="109">
        <v>0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55880</v>
      </c>
      <c r="J46" s="112">
        <f t="shared" si="2"/>
        <v>55880</v>
      </c>
      <c r="K46" s="111">
        <f t="shared" si="2"/>
        <v>54629.85</v>
      </c>
      <c r="L46" s="111">
        <f t="shared" si="2"/>
        <v>54629.85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55880</v>
      </c>
      <c r="J47" s="105">
        <f t="shared" si="2"/>
        <v>55880</v>
      </c>
      <c r="K47" s="104">
        <f t="shared" si="2"/>
        <v>54629.85</v>
      </c>
      <c r="L47" s="105">
        <f t="shared" si="2"/>
        <v>54629.85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55880</v>
      </c>
      <c r="J48" s="105">
        <f t="shared" si="2"/>
        <v>55880</v>
      </c>
      <c r="K48" s="107">
        <f t="shared" si="2"/>
        <v>54629.85</v>
      </c>
      <c r="L48" s="107">
        <f t="shared" si="2"/>
        <v>54629.85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55880</v>
      </c>
      <c r="J49" s="113">
        <f>SUM(J50:J64)</f>
        <v>55880</v>
      </c>
      <c r="K49" s="114">
        <f>SUM(K50:K64)</f>
        <v>54629.85</v>
      </c>
      <c r="L49" s="114">
        <f>SUM(L50:L64)</f>
        <v>54629.85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48000</v>
      </c>
      <c r="J58" s="109">
        <v>48000</v>
      </c>
      <c r="K58" s="109">
        <v>46749.85</v>
      </c>
      <c r="L58" s="109">
        <v>46749.85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7880</v>
      </c>
      <c r="J64" s="109">
        <v>7880</v>
      </c>
      <c r="K64" s="109">
        <v>7880</v>
      </c>
      <c r="L64" s="109">
        <v>7880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 hidden="1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0</v>
      </c>
      <c r="J139" s="116">
        <f>SUM(J140+J145+J153)</f>
        <v>0</v>
      </c>
      <c r="K139" s="105">
        <f>SUM(K140+K145+K153)</f>
        <v>0</v>
      </c>
      <c r="L139" s="104">
        <f>SUM(L140+L145+L153)</f>
        <v>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 hidden="1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0</v>
      </c>
      <c r="J153" s="116">
        <f t="shared" si="15"/>
        <v>0</v>
      </c>
      <c r="K153" s="105">
        <f t="shared" si="15"/>
        <v>0</v>
      </c>
      <c r="L153" s="104">
        <f t="shared" si="15"/>
        <v>0</v>
      </c>
    </row>
    <row r="154" spans="1:12" hidden="1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0</v>
      </c>
      <c r="J154" s="122">
        <f t="shared" si="15"/>
        <v>0</v>
      </c>
      <c r="K154" s="114">
        <f t="shared" si="15"/>
        <v>0</v>
      </c>
      <c r="L154" s="113">
        <f t="shared" si="15"/>
        <v>0</v>
      </c>
    </row>
    <row r="155" spans="1:12" hidden="1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0</v>
      </c>
      <c r="J155" s="116">
        <f>SUM(J156:J157)</f>
        <v>0</v>
      </c>
      <c r="K155" s="105">
        <f>SUM(K156:K157)</f>
        <v>0</v>
      </c>
      <c r="L155" s="104">
        <f>SUM(L156:L157)</f>
        <v>0</v>
      </c>
    </row>
    <row r="156" spans="1:12" hidden="1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0</v>
      </c>
      <c r="J156" s="124">
        <v>0</v>
      </c>
      <c r="K156" s="124">
        <v>0</v>
      </c>
      <c r="L156" s="124">
        <v>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6420</v>
      </c>
      <c r="J184" s="116">
        <f>SUM(J185+J238+J303)</f>
        <v>6420</v>
      </c>
      <c r="K184" s="105">
        <f>SUM(K185+K238+K303)</f>
        <v>6410.88</v>
      </c>
      <c r="L184" s="104">
        <f>SUM(L185+L238+L303)</f>
        <v>6410.88</v>
      </c>
    </row>
    <row r="185" spans="1:12" ht="25.5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6420</v>
      </c>
      <c r="J185" s="111">
        <f>SUM(J186+J209+J216+J228+J232)</f>
        <v>6420</v>
      </c>
      <c r="K185" s="111">
        <f>SUM(K186+K209+K216+K228+K232)</f>
        <v>6410.88</v>
      </c>
      <c r="L185" s="111">
        <f>SUM(L186+L209+L216+L228+L232)</f>
        <v>6410.88</v>
      </c>
    </row>
    <row r="186" spans="1:12" ht="25.5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6420</v>
      </c>
      <c r="J186" s="116">
        <f>SUM(J187+J190+J195+J201+J206)</f>
        <v>6420</v>
      </c>
      <c r="K186" s="105">
        <f>SUM(K187+K190+K195+K201+K206)</f>
        <v>6410.88</v>
      </c>
      <c r="L186" s="104">
        <f>SUM(L187+L190+L195+L201+L206)</f>
        <v>6410.88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6420</v>
      </c>
      <c r="J195" s="116">
        <f>J196</f>
        <v>6420</v>
      </c>
      <c r="K195" s="105">
        <f>K196</f>
        <v>6410.88</v>
      </c>
      <c r="L195" s="104">
        <f>L196</f>
        <v>6410.88</v>
      </c>
    </row>
    <row r="196" spans="1:12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6420</v>
      </c>
      <c r="J196" s="104">
        <f>SUM(J197:J200)</f>
        <v>6420</v>
      </c>
      <c r="K196" s="104">
        <f>SUM(K197:K200)</f>
        <v>6410.88</v>
      </c>
      <c r="L196" s="104">
        <f>SUM(L197:L200)</f>
        <v>6410.88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6420</v>
      </c>
      <c r="J198" s="110">
        <v>6420</v>
      </c>
      <c r="K198" s="110">
        <v>6410.88</v>
      </c>
      <c r="L198" s="110">
        <v>6410.88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62300</v>
      </c>
      <c r="J368" s="119">
        <f>SUM(J34+J184)</f>
        <v>62300</v>
      </c>
      <c r="K368" s="119">
        <f>SUM(K34+K184)</f>
        <v>61040.729999999996</v>
      </c>
      <c r="L368" s="119">
        <f>SUM(L34+L184)</f>
        <v>61040.729999999996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7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13"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241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237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29.1" customHeight="1">
      <c r="A27" s="422" t="s">
        <v>238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242</v>
      </c>
      <c r="L27" s="26"/>
      <c r="M27" s="24"/>
    </row>
    <row r="28" spans="1:13">
      <c r="F28" s="29"/>
      <c r="G28" s="31" t="s">
        <v>22</v>
      </c>
      <c r="H28" s="92" t="s">
        <v>229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235</v>
      </c>
      <c r="J29" s="33" t="s">
        <v>239</v>
      </c>
      <c r="K29" s="26" t="s">
        <v>240</v>
      </c>
      <c r="L29" s="26" t="s">
        <v>234</v>
      </c>
      <c r="M29" s="24"/>
    </row>
    <row r="30" spans="1:13">
      <c r="A30" s="424" t="s">
        <v>230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22630</v>
      </c>
      <c r="J34" s="104">
        <f>SUM(J35+J46+J65+J86+J93+J113+J139+J158+J168)</f>
        <v>20700</v>
      </c>
      <c r="K34" s="105">
        <f>SUM(K35+K46+K65+K86+K93+K113+K139+K158+K168)</f>
        <v>20700</v>
      </c>
      <c r="L34" s="104">
        <f>SUM(L35+L46+L65+L86+L93+L113+L139+L158+L168)</f>
        <v>20700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12330</v>
      </c>
      <c r="J35" s="104">
        <f>SUM(J36+J42)</f>
        <v>10400</v>
      </c>
      <c r="K35" s="106">
        <f>SUM(K36+K42)</f>
        <v>10400</v>
      </c>
      <c r="L35" s="107">
        <f>SUM(L36+L42)</f>
        <v>10400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12200</v>
      </c>
      <c r="J36" s="104">
        <f>SUM(J37)</f>
        <v>10300</v>
      </c>
      <c r="K36" s="105">
        <f>SUM(K37)</f>
        <v>10300</v>
      </c>
      <c r="L36" s="104">
        <f>SUM(L37)</f>
        <v>10300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12200</v>
      </c>
      <c r="J37" s="104">
        <f t="shared" ref="J37:L38" si="0">SUM(J38)</f>
        <v>10300</v>
      </c>
      <c r="K37" s="104">
        <f t="shared" si="0"/>
        <v>10300</v>
      </c>
      <c r="L37" s="104">
        <f t="shared" si="0"/>
        <v>10300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12200</v>
      </c>
      <c r="J38" s="105">
        <f t="shared" si="0"/>
        <v>10300</v>
      </c>
      <c r="K38" s="105">
        <f t="shared" si="0"/>
        <v>10300</v>
      </c>
      <c r="L38" s="105">
        <f t="shared" si="0"/>
        <v>10300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12200</v>
      </c>
      <c r="J39" s="109">
        <v>10300</v>
      </c>
      <c r="K39" s="109">
        <v>10300</v>
      </c>
      <c r="L39" s="109">
        <v>10300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130</v>
      </c>
      <c r="J42" s="104">
        <f t="shared" si="1"/>
        <v>100</v>
      </c>
      <c r="K42" s="105">
        <f t="shared" si="1"/>
        <v>100</v>
      </c>
      <c r="L42" s="104">
        <f t="shared" si="1"/>
        <v>100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130</v>
      </c>
      <c r="J43" s="104">
        <f t="shared" si="1"/>
        <v>100</v>
      </c>
      <c r="K43" s="104">
        <f t="shared" si="1"/>
        <v>100</v>
      </c>
      <c r="L43" s="104">
        <f t="shared" si="1"/>
        <v>100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130</v>
      </c>
      <c r="J44" s="104">
        <f t="shared" si="1"/>
        <v>100</v>
      </c>
      <c r="K44" s="104">
        <f t="shared" si="1"/>
        <v>100</v>
      </c>
      <c r="L44" s="104">
        <f t="shared" si="1"/>
        <v>100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130</v>
      </c>
      <c r="J45" s="109">
        <v>100</v>
      </c>
      <c r="K45" s="109">
        <v>100</v>
      </c>
      <c r="L45" s="109">
        <v>100</v>
      </c>
    </row>
    <row r="46" spans="1:15" hidden="1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0</v>
      </c>
      <c r="J46" s="112">
        <f t="shared" si="2"/>
        <v>0</v>
      </c>
      <c r="K46" s="111">
        <f t="shared" si="2"/>
        <v>0</v>
      </c>
      <c r="L46" s="111">
        <f t="shared" si="2"/>
        <v>0</v>
      </c>
    </row>
    <row r="47" spans="1:15" hidden="1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0</v>
      </c>
      <c r="J47" s="105">
        <f t="shared" si="2"/>
        <v>0</v>
      </c>
      <c r="K47" s="104">
        <f t="shared" si="2"/>
        <v>0</v>
      </c>
      <c r="L47" s="105">
        <f t="shared" si="2"/>
        <v>0</v>
      </c>
    </row>
    <row r="48" spans="1:15" hidden="1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0</v>
      </c>
      <c r="J48" s="105">
        <f t="shared" si="2"/>
        <v>0</v>
      </c>
      <c r="K48" s="107">
        <f t="shared" si="2"/>
        <v>0</v>
      </c>
      <c r="L48" s="107">
        <f t="shared" si="2"/>
        <v>0</v>
      </c>
    </row>
    <row r="49" spans="1:12" hidden="1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0</v>
      </c>
      <c r="J49" s="113">
        <f>SUM(J50:J64)</f>
        <v>0</v>
      </c>
      <c r="K49" s="114">
        <f>SUM(K50:K64)</f>
        <v>0</v>
      </c>
      <c r="L49" s="114">
        <f>SUM(L50:L64)</f>
        <v>0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hidden="1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0</v>
      </c>
      <c r="J58" s="109">
        <v>0</v>
      </c>
      <c r="K58" s="109">
        <v>0</v>
      </c>
      <c r="L58" s="109">
        <v>0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 hidden="1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0</v>
      </c>
      <c r="J64" s="109">
        <v>0</v>
      </c>
      <c r="K64" s="109">
        <v>0</v>
      </c>
      <c r="L64" s="109">
        <v>0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10300</v>
      </c>
      <c r="J139" s="116">
        <f>SUM(J140+J145+J153)</f>
        <v>10300</v>
      </c>
      <c r="K139" s="105">
        <f>SUM(K140+K145+K153)</f>
        <v>10300</v>
      </c>
      <c r="L139" s="104">
        <f>SUM(L140+L145+L153)</f>
        <v>10300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10300</v>
      </c>
      <c r="J153" s="116">
        <f t="shared" si="15"/>
        <v>10300</v>
      </c>
      <c r="K153" s="105">
        <f t="shared" si="15"/>
        <v>10300</v>
      </c>
      <c r="L153" s="104">
        <f t="shared" si="15"/>
        <v>10300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10300</v>
      </c>
      <c r="J154" s="122">
        <f t="shared" si="15"/>
        <v>10300</v>
      </c>
      <c r="K154" s="114">
        <f t="shared" si="15"/>
        <v>10300</v>
      </c>
      <c r="L154" s="113">
        <f t="shared" si="15"/>
        <v>10300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10300</v>
      </c>
      <c r="J155" s="116">
        <f>SUM(J156:J157)</f>
        <v>10300</v>
      </c>
      <c r="K155" s="105">
        <f>SUM(K156:K157)</f>
        <v>10300</v>
      </c>
      <c r="L155" s="104">
        <f>SUM(L156:L157)</f>
        <v>10300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10300</v>
      </c>
      <c r="J156" s="124">
        <v>10300</v>
      </c>
      <c r="K156" s="124">
        <v>10300</v>
      </c>
      <c r="L156" s="124">
        <v>10300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22630</v>
      </c>
      <c r="J368" s="119">
        <f>SUM(J34+J184)</f>
        <v>20700</v>
      </c>
      <c r="K368" s="119">
        <f>SUM(K34+K184)</f>
        <v>20700</v>
      </c>
      <c r="L368" s="119">
        <f>SUM(L34+L184)</f>
        <v>20700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4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44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49" workbookViewId="0">
      <selection activeCell="D373" sqref="D373:G373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16.5" customHeight="1">
      <c r="A7" s="445" t="s">
        <v>5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15"/>
    </row>
    <row r="8" spans="1:15" ht="3.7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 ht="11.25" customHeight="1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 ht="11.25" customHeight="1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 ht="9.75" customHeight="1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 ht="12.75" customHeight="1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38.25" customHeight="1">
      <c r="A27" s="422" t="s">
        <v>233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243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244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 ht="12" customHeight="1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449900</v>
      </c>
      <c r="J34" s="104">
        <f>SUM(J35+J46+J65+J86+J93+J113+J139+J158+J168)</f>
        <v>346200</v>
      </c>
      <c r="K34" s="105">
        <f>SUM(K35+K46+K65+K86+K93+K113+K139+K158+K168)</f>
        <v>283201.45</v>
      </c>
      <c r="L34" s="104">
        <f>SUM(L35+L46+L65+L86+L93+L113+L139+L158+L168)</f>
        <v>283201.45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438000</v>
      </c>
      <c r="J35" s="104">
        <f>SUM(J36+J42)</f>
        <v>336600</v>
      </c>
      <c r="K35" s="106">
        <f>SUM(K36+K42)</f>
        <v>276442.12</v>
      </c>
      <c r="L35" s="107">
        <f>SUM(L36+L42)</f>
        <v>276442.12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431700</v>
      </c>
      <c r="J36" s="104">
        <f>SUM(J37)</f>
        <v>331700</v>
      </c>
      <c r="K36" s="105">
        <f>SUM(K37)</f>
        <v>272344.71999999997</v>
      </c>
      <c r="L36" s="104">
        <f>SUM(L37)</f>
        <v>272344.71999999997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431700</v>
      </c>
      <c r="J37" s="104">
        <f t="shared" ref="J37:L38" si="0">SUM(J38)</f>
        <v>331700</v>
      </c>
      <c r="K37" s="104">
        <f t="shared" si="0"/>
        <v>272344.71999999997</v>
      </c>
      <c r="L37" s="104">
        <f t="shared" si="0"/>
        <v>272344.71999999997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431700</v>
      </c>
      <c r="J38" s="105">
        <f t="shared" si="0"/>
        <v>331700</v>
      </c>
      <c r="K38" s="105">
        <f t="shared" si="0"/>
        <v>272344.71999999997</v>
      </c>
      <c r="L38" s="105">
        <f t="shared" si="0"/>
        <v>272344.71999999997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431700</v>
      </c>
      <c r="J39" s="109">
        <v>331700</v>
      </c>
      <c r="K39" s="109">
        <v>272344.71999999997</v>
      </c>
      <c r="L39" s="109">
        <v>272344.71999999997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6300</v>
      </c>
      <c r="J42" s="104">
        <f t="shared" si="1"/>
        <v>4900</v>
      </c>
      <c r="K42" s="105">
        <f t="shared" si="1"/>
        <v>4097.3999999999996</v>
      </c>
      <c r="L42" s="104">
        <f t="shared" si="1"/>
        <v>4097.3999999999996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6300</v>
      </c>
      <c r="J43" s="104">
        <f t="shared" si="1"/>
        <v>4900</v>
      </c>
      <c r="K43" s="104">
        <f t="shared" si="1"/>
        <v>4097.3999999999996</v>
      </c>
      <c r="L43" s="104">
        <f t="shared" si="1"/>
        <v>4097.3999999999996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6300</v>
      </c>
      <c r="J44" s="104">
        <f t="shared" si="1"/>
        <v>4900</v>
      </c>
      <c r="K44" s="104">
        <f t="shared" si="1"/>
        <v>4097.3999999999996</v>
      </c>
      <c r="L44" s="104">
        <f t="shared" si="1"/>
        <v>4097.3999999999996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6300</v>
      </c>
      <c r="J45" s="109">
        <v>4900</v>
      </c>
      <c r="K45" s="109">
        <v>4097.3999999999996</v>
      </c>
      <c r="L45" s="109">
        <v>4097.3999999999996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9900</v>
      </c>
      <c r="J46" s="112">
        <f t="shared" si="2"/>
        <v>7600</v>
      </c>
      <c r="K46" s="111">
        <f t="shared" si="2"/>
        <v>6574.4000000000005</v>
      </c>
      <c r="L46" s="111">
        <f t="shared" si="2"/>
        <v>6574.4000000000005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9900</v>
      </c>
      <c r="J47" s="105">
        <f t="shared" si="2"/>
        <v>7600</v>
      </c>
      <c r="K47" s="104">
        <f t="shared" si="2"/>
        <v>6574.4000000000005</v>
      </c>
      <c r="L47" s="105">
        <f t="shared" si="2"/>
        <v>6574.4000000000005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9900</v>
      </c>
      <c r="J48" s="105">
        <f t="shared" si="2"/>
        <v>7600</v>
      </c>
      <c r="K48" s="107">
        <f t="shared" si="2"/>
        <v>6574.4000000000005</v>
      </c>
      <c r="L48" s="107">
        <f t="shared" si="2"/>
        <v>6574.4000000000005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9900</v>
      </c>
      <c r="J49" s="113">
        <f>SUM(J50:J64)</f>
        <v>7600</v>
      </c>
      <c r="K49" s="114">
        <f>SUM(K50:K64)</f>
        <v>6574.4000000000005</v>
      </c>
      <c r="L49" s="114">
        <f>SUM(L50:L64)</f>
        <v>6574.4000000000005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hidden="1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0</v>
      </c>
      <c r="J58" s="109">
        <v>0</v>
      </c>
      <c r="K58" s="109">
        <v>0</v>
      </c>
      <c r="L58" s="109">
        <v>0</v>
      </c>
    </row>
    <row r="59" spans="1:12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2000</v>
      </c>
      <c r="J59" s="109">
        <v>1600</v>
      </c>
      <c r="K59" s="109">
        <v>1233.23</v>
      </c>
      <c r="L59" s="109">
        <v>1233.23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1500</v>
      </c>
      <c r="J62" s="109">
        <v>1200</v>
      </c>
      <c r="K62" s="109">
        <v>579.70000000000005</v>
      </c>
      <c r="L62" s="109">
        <v>579.70000000000005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6400</v>
      </c>
      <c r="J64" s="109">
        <v>4800</v>
      </c>
      <c r="K64" s="109">
        <v>4761.47</v>
      </c>
      <c r="L64" s="109">
        <v>4761.47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2000</v>
      </c>
      <c r="J139" s="116">
        <f>SUM(J140+J145+J153)</f>
        <v>2000</v>
      </c>
      <c r="K139" s="105">
        <f>SUM(K140+K145+K153)</f>
        <v>184.93</v>
      </c>
      <c r="L139" s="104">
        <f>SUM(L140+L145+L153)</f>
        <v>184.93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2000</v>
      </c>
      <c r="J153" s="116">
        <f t="shared" si="15"/>
        <v>2000</v>
      </c>
      <c r="K153" s="105">
        <f t="shared" si="15"/>
        <v>184.93</v>
      </c>
      <c r="L153" s="104">
        <f t="shared" si="15"/>
        <v>184.93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2000</v>
      </c>
      <c r="J154" s="122">
        <f t="shared" si="15"/>
        <v>2000</v>
      </c>
      <c r="K154" s="114">
        <f t="shared" si="15"/>
        <v>184.93</v>
      </c>
      <c r="L154" s="113">
        <f t="shared" si="15"/>
        <v>184.93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2000</v>
      </c>
      <c r="J155" s="116">
        <f>SUM(J156:J157)</f>
        <v>2000</v>
      </c>
      <c r="K155" s="105">
        <f>SUM(K156:K157)</f>
        <v>184.93</v>
      </c>
      <c r="L155" s="104">
        <f>SUM(L156:L157)</f>
        <v>184.93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2000</v>
      </c>
      <c r="J156" s="124">
        <v>2000</v>
      </c>
      <c r="K156" s="124">
        <v>184.93</v>
      </c>
      <c r="L156" s="124">
        <v>184.93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449900</v>
      </c>
      <c r="J368" s="119">
        <f>SUM(J34+J184)</f>
        <v>346200</v>
      </c>
      <c r="K368" s="119">
        <f>SUM(K34+K184)</f>
        <v>283201.45</v>
      </c>
      <c r="L368" s="119">
        <f>SUM(L34+L184)</f>
        <v>283201.45</v>
      </c>
    </row>
    <row r="369" spans="1:12" ht="7.5" customHeight="1">
      <c r="G369" s="43"/>
      <c r="H369" s="6"/>
      <c r="I369" s="98"/>
      <c r="J369" s="99"/>
      <c r="K369" s="99"/>
      <c r="L369" s="99"/>
    </row>
    <row r="370" spans="1:12" ht="12" customHeight="1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6.75" customHeight="1">
      <c r="I372" s="13"/>
      <c r="K372" s="13"/>
      <c r="L372" s="13"/>
    </row>
    <row r="373" spans="1:12" ht="24.7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2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43.5" customHeight="1">
      <c r="A27" s="422" t="s">
        <v>233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245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246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32400</v>
      </c>
      <c r="J34" s="104">
        <f>SUM(J35+J46+J65+J86+J93+J113+J139+J158+J168)</f>
        <v>24300</v>
      </c>
      <c r="K34" s="105">
        <f>SUM(K35+K46+K65+K86+K93+K113+K139+K158+K168)</f>
        <v>24200</v>
      </c>
      <c r="L34" s="104">
        <f>SUM(L35+L46+L65+L86+L93+L113+L139+L158+L168)</f>
        <v>24200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32400</v>
      </c>
      <c r="J35" s="104">
        <f>SUM(J36+J42)</f>
        <v>24300</v>
      </c>
      <c r="K35" s="106">
        <f>SUM(K36+K42)</f>
        <v>24200</v>
      </c>
      <c r="L35" s="107">
        <f>SUM(L36+L42)</f>
        <v>24200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32000</v>
      </c>
      <c r="J36" s="104">
        <f>SUM(J37)</f>
        <v>24000</v>
      </c>
      <c r="K36" s="105">
        <f>SUM(K37)</f>
        <v>24000</v>
      </c>
      <c r="L36" s="104">
        <f>SUM(L37)</f>
        <v>24000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32000</v>
      </c>
      <c r="J37" s="104">
        <f t="shared" ref="J37:L38" si="0">SUM(J38)</f>
        <v>24000</v>
      </c>
      <c r="K37" s="104">
        <f t="shared" si="0"/>
        <v>24000</v>
      </c>
      <c r="L37" s="104">
        <f t="shared" si="0"/>
        <v>24000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32000</v>
      </c>
      <c r="J38" s="105">
        <f t="shared" si="0"/>
        <v>24000</v>
      </c>
      <c r="K38" s="105">
        <f t="shared" si="0"/>
        <v>24000</v>
      </c>
      <c r="L38" s="105">
        <f t="shared" si="0"/>
        <v>24000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32000</v>
      </c>
      <c r="J39" s="109">
        <v>24000</v>
      </c>
      <c r="K39" s="109">
        <v>24000</v>
      </c>
      <c r="L39" s="109">
        <v>24000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400</v>
      </c>
      <c r="J42" s="104">
        <f t="shared" si="1"/>
        <v>300</v>
      </c>
      <c r="K42" s="105">
        <f t="shared" si="1"/>
        <v>200</v>
      </c>
      <c r="L42" s="104">
        <f t="shared" si="1"/>
        <v>200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400</v>
      </c>
      <c r="J43" s="104">
        <f t="shared" si="1"/>
        <v>300</v>
      </c>
      <c r="K43" s="104">
        <f t="shared" si="1"/>
        <v>200</v>
      </c>
      <c r="L43" s="104">
        <f t="shared" si="1"/>
        <v>200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400</v>
      </c>
      <c r="J44" s="104">
        <f t="shared" si="1"/>
        <v>300</v>
      </c>
      <c r="K44" s="104">
        <f t="shared" si="1"/>
        <v>200</v>
      </c>
      <c r="L44" s="104">
        <f t="shared" si="1"/>
        <v>200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400</v>
      </c>
      <c r="J45" s="109">
        <v>300</v>
      </c>
      <c r="K45" s="109">
        <v>200</v>
      </c>
      <c r="L45" s="109">
        <v>200</v>
      </c>
    </row>
    <row r="46" spans="1:15" hidden="1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0</v>
      </c>
      <c r="J46" s="112">
        <f t="shared" si="2"/>
        <v>0</v>
      </c>
      <c r="K46" s="111">
        <f t="shared" si="2"/>
        <v>0</v>
      </c>
      <c r="L46" s="111">
        <f t="shared" si="2"/>
        <v>0</v>
      </c>
    </row>
    <row r="47" spans="1:15" hidden="1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0</v>
      </c>
      <c r="J47" s="105">
        <f t="shared" si="2"/>
        <v>0</v>
      </c>
      <c r="K47" s="104">
        <f t="shared" si="2"/>
        <v>0</v>
      </c>
      <c r="L47" s="105">
        <f t="shared" si="2"/>
        <v>0</v>
      </c>
    </row>
    <row r="48" spans="1:15" hidden="1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0</v>
      </c>
      <c r="J48" s="105">
        <f t="shared" si="2"/>
        <v>0</v>
      </c>
      <c r="K48" s="107">
        <f t="shared" si="2"/>
        <v>0</v>
      </c>
      <c r="L48" s="107">
        <f t="shared" si="2"/>
        <v>0</v>
      </c>
    </row>
    <row r="49" spans="1:12" hidden="1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0</v>
      </c>
      <c r="J49" s="113">
        <f>SUM(J50:J64)</f>
        <v>0</v>
      </c>
      <c r="K49" s="114">
        <f>SUM(K50:K64)</f>
        <v>0</v>
      </c>
      <c r="L49" s="114">
        <f>SUM(L50:L64)</f>
        <v>0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hidden="1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0</v>
      </c>
      <c r="J58" s="109">
        <v>0</v>
      </c>
      <c r="K58" s="109">
        <v>0</v>
      </c>
      <c r="L58" s="109">
        <v>0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 hidden="1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0</v>
      </c>
      <c r="J64" s="109">
        <v>0</v>
      </c>
      <c r="K64" s="109">
        <v>0</v>
      </c>
      <c r="L64" s="109">
        <v>0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 hidden="1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0</v>
      </c>
      <c r="J139" s="116">
        <f>SUM(J140+J145+J153)</f>
        <v>0</v>
      </c>
      <c r="K139" s="105">
        <f>SUM(K140+K145+K153)</f>
        <v>0</v>
      </c>
      <c r="L139" s="104">
        <f>SUM(L140+L145+L153)</f>
        <v>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 hidden="1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0</v>
      </c>
      <c r="J153" s="116">
        <f t="shared" si="15"/>
        <v>0</v>
      </c>
      <c r="K153" s="105">
        <f t="shared" si="15"/>
        <v>0</v>
      </c>
      <c r="L153" s="104">
        <f t="shared" si="15"/>
        <v>0</v>
      </c>
    </row>
    <row r="154" spans="1:12" hidden="1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0</v>
      </c>
      <c r="J154" s="122">
        <f t="shared" si="15"/>
        <v>0</v>
      </c>
      <c r="K154" s="114">
        <f t="shared" si="15"/>
        <v>0</v>
      </c>
      <c r="L154" s="113">
        <f t="shared" si="15"/>
        <v>0</v>
      </c>
    </row>
    <row r="155" spans="1:12" hidden="1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0</v>
      </c>
      <c r="J155" s="116">
        <f>SUM(J156:J157)</f>
        <v>0</v>
      </c>
      <c r="K155" s="105">
        <f>SUM(K156:K157)</f>
        <v>0</v>
      </c>
      <c r="L155" s="104">
        <f>SUM(L156:L157)</f>
        <v>0</v>
      </c>
    </row>
    <row r="156" spans="1:12" hidden="1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0</v>
      </c>
      <c r="J156" s="124">
        <v>0</v>
      </c>
      <c r="K156" s="124">
        <v>0</v>
      </c>
      <c r="L156" s="124">
        <v>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32400</v>
      </c>
      <c r="J368" s="119">
        <f>SUM(J34+J184)</f>
        <v>24300</v>
      </c>
      <c r="K368" s="119">
        <f>SUM(K34+K184)</f>
        <v>24200</v>
      </c>
      <c r="L368" s="119">
        <f>SUM(L34+L184)</f>
        <v>24200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6.25" customHeight="1">
      <c r="D373" s="446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43.5" customHeight="1">
      <c r="A27" s="422" t="s">
        <v>233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247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248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1984</v>
      </c>
      <c r="J34" s="104">
        <f>SUM(J35+J46+J65+J86+J93+J113+J139+J158+J168)</f>
        <v>1984</v>
      </c>
      <c r="K34" s="105">
        <f>SUM(K35+K46+K65+K86+K93+K113+K139+K158+K168)</f>
        <v>1736</v>
      </c>
      <c r="L34" s="104">
        <f>SUM(L35+L46+L65+L86+L93+L113+L139+L158+L168)</f>
        <v>1736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1984</v>
      </c>
      <c r="J35" s="104">
        <f>SUM(J36+J42)</f>
        <v>1984</v>
      </c>
      <c r="K35" s="106">
        <f>SUM(K36+K42)</f>
        <v>1736</v>
      </c>
      <c r="L35" s="107">
        <f>SUM(L36+L42)</f>
        <v>1736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1984</v>
      </c>
      <c r="J36" s="104">
        <f>SUM(J37)</f>
        <v>1984</v>
      </c>
      <c r="K36" s="105">
        <f>SUM(K37)</f>
        <v>1736</v>
      </c>
      <c r="L36" s="104">
        <f>SUM(L37)</f>
        <v>1736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1984</v>
      </c>
      <c r="J37" s="104">
        <f t="shared" ref="J37:L38" si="0">SUM(J38)</f>
        <v>1984</v>
      </c>
      <c r="K37" s="104">
        <f t="shared" si="0"/>
        <v>1736</v>
      </c>
      <c r="L37" s="104">
        <f t="shared" si="0"/>
        <v>1736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1984</v>
      </c>
      <c r="J38" s="105">
        <f t="shared" si="0"/>
        <v>1984</v>
      </c>
      <c r="K38" s="105">
        <f t="shared" si="0"/>
        <v>1736</v>
      </c>
      <c r="L38" s="105">
        <f t="shared" si="0"/>
        <v>1736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1984</v>
      </c>
      <c r="J39" s="109">
        <v>1984</v>
      </c>
      <c r="K39" s="109">
        <v>1736</v>
      </c>
      <c r="L39" s="109">
        <v>1736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 hidden="1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0</v>
      </c>
      <c r="J42" s="104">
        <f t="shared" si="1"/>
        <v>0</v>
      </c>
      <c r="K42" s="105">
        <f t="shared" si="1"/>
        <v>0</v>
      </c>
      <c r="L42" s="104">
        <f t="shared" si="1"/>
        <v>0</v>
      </c>
    </row>
    <row r="43" spans="1:15" hidden="1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0</v>
      </c>
      <c r="J43" s="104">
        <f t="shared" si="1"/>
        <v>0</v>
      </c>
      <c r="K43" s="104">
        <f t="shared" si="1"/>
        <v>0</v>
      </c>
      <c r="L43" s="104">
        <f t="shared" si="1"/>
        <v>0</v>
      </c>
    </row>
    <row r="44" spans="1:15" hidden="1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0</v>
      </c>
      <c r="J44" s="104">
        <f t="shared" si="1"/>
        <v>0</v>
      </c>
      <c r="K44" s="104">
        <f t="shared" si="1"/>
        <v>0</v>
      </c>
      <c r="L44" s="104">
        <f t="shared" si="1"/>
        <v>0</v>
      </c>
    </row>
    <row r="45" spans="1:15" hidden="1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0</v>
      </c>
      <c r="J45" s="109">
        <v>0</v>
      </c>
      <c r="K45" s="109">
        <v>0</v>
      </c>
      <c r="L45" s="109">
        <v>0</v>
      </c>
    </row>
    <row r="46" spans="1:15" hidden="1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0</v>
      </c>
      <c r="J46" s="112">
        <f t="shared" si="2"/>
        <v>0</v>
      </c>
      <c r="K46" s="111">
        <f t="shared" si="2"/>
        <v>0</v>
      </c>
      <c r="L46" s="111">
        <f t="shared" si="2"/>
        <v>0</v>
      </c>
    </row>
    <row r="47" spans="1:15" hidden="1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0</v>
      </c>
      <c r="J47" s="105">
        <f t="shared" si="2"/>
        <v>0</v>
      </c>
      <c r="K47" s="104">
        <f t="shared" si="2"/>
        <v>0</v>
      </c>
      <c r="L47" s="105">
        <f t="shared" si="2"/>
        <v>0</v>
      </c>
    </row>
    <row r="48" spans="1:15" hidden="1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0</v>
      </c>
      <c r="J48" s="105">
        <f t="shared" si="2"/>
        <v>0</v>
      </c>
      <c r="K48" s="107">
        <f t="shared" si="2"/>
        <v>0</v>
      </c>
      <c r="L48" s="107">
        <f t="shared" si="2"/>
        <v>0</v>
      </c>
    </row>
    <row r="49" spans="1:12" hidden="1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0</v>
      </c>
      <c r="J49" s="113">
        <f>SUM(J50:J64)</f>
        <v>0</v>
      </c>
      <c r="K49" s="114">
        <f>SUM(K50:K64)</f>
        <v>0</v>
      </c>
      <c r="L49" s="114">
        <f>SUM(L50:L64)</f>
        <v>0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hidden="1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0</v>
      </c>
      <c r="J52" s="109">
        <v>0</v>
      </c>
      <c r="K52" s="109">
        <v>0</v>
      </c>
      <c r="L52" s="109">
        <v>0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hidden="1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0</v>
      </c>
      <c r="J58" s="109">
        <v>0</v>
      </c>
      <c r="K58" s="109">
        <v>0</v>
      </c>
      <c r="L58" s="109">
        <v>0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 hidden="1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0</v>
      </c>
      <c r="J64" s="109">
        <v>0</v>
      </c>
      <c r="K64" s="109">
        <v>0</v>
      </c>
      <c r="L64" s="109">
        <v>0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 hidden="1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0</v>
      </c>
      <c r="J139" s="116">
        <f>SUM(J140+J145+J153)</f>
        <v>0</v>
      </c>
      <c r="K139" s="105">
        <f>SUM(K140+K145+K153)</f>
        <v>0</v>
      </c>
      <c r="L139" s="104">
        <f>SUM(L140+L145+L153)</f>
        <v>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 hidden="1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0</v>
      </c>
      <c r="J153" s="116">
        <f t="shared" si="15"/>
        <v>0</v>
      </c>
      <c r="K153" s="105">
        <f t="shared" si="15"/>
        <v>0</v>
      </c>
      <c r="L153" s="104">
        <f t="shared" si="15"/>
        <v>0</v>
      </c>
    </row>
    <row r="154" spans="1:12" hidden="1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0</v>
      </c>
      <c r="J154" s="122">
        <f t="shared" si="15"/>
        <v>0</v>
      </c>
      <c r="K154" s="114">
        <f t="shared" si="15"/>
        <v>0</v>
      </c>
      <c r="L154" s="113">
        <f t="shared" si="15"/>
        <v>0</v>
      </c>
    </row>
    <row r="155" spans="1:12" hidden="1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0</v>
      </c>
      <c r="J155" s="116">
        <f>SUM(J156:J157)</f>
        <v>0</v>
      </c>
      <c r="K155" s="105">
        <f>SUM(K156:K157)</f>
        <v>0</v>
      </c>
      <c r="L155" s="104">
        <f>SUM(L156:L157)</f>
        <v>0</v>
      </c>
    </row>
    <row r="156" spans="1:12" hidden="1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0</v>
      </c>
      <c r="J156" s="124">
        <v>0</v>
      </c>
      <c r="K156" s="124">
        <v>0</v>
      </c>
      <c r="L156" s="124">
        <v>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1984</v>
      </c>
      <c r="J368" s="119">
        <f>SUM(J34+J184)</f>
        <v>1984</v>
      </c>
      <c r="K368" s="119">
        <f>SUM(K34+K184)</f>
        <v>1736</v>
      </c>
      <c r="L368" s="119">
        <f>SUM(L34+L184)</f>
        <v>1736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6.25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10" workbookViewId="0">
      <selection activeCell="G19" sqref="G19:K19"/>
    </sheetView>
  </sheetViews>
  <sheetFormatPr defaultRowHeight="15"/>
  <cols>
    <col min="1" max="4" width="2" style="29" customWidth="1"/>
    <col min="5" max="5" width="2.140625" style="29" customWidth="1"/>
    <col min="6" max="6" width="3" style="138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/>
  </cols>
  <sheetData>
    <row r="1" spans="1:15">
      <c r="G1" s="1"/>
      <c r="H1" s="2"/>
      <c r="I1" s="16"/>
      <c r="J1" s="140" t="s">
        <v>0</v>
      </c>
      <c r="K1" s="140"/>
      <c r="L1" s="140"/>
      <c r="M1" s="15"/>
      <c r="N1" s="140"/>
      <c r="O1" s="140"/>
    </row>
    <row r="2" spans="1:15">
      <c r="H2" s="2"/>
      <c r="I2" s="17"/>
      <c r="J2" s="140" t="s">
        <v>1</v>
      </c>
      <c r="K2" s="140"/>
      <c r="L2" s="140"/>
      <c r="M2" s="15"/>
      <c r="N2" s="140"/>
      <c r="O2" s="140"/>
    </row>
    <row r="3" spans="1:15">
      <c r="H3" s="18"/>
      <c r="I3" s="2"/>
      <c r="J3" s="140" t="s">
        <v>2</v>
      </c>
      <c r="K3" s="140"/>
      <c r="L3" s="140"/>
      <c r="M3" s="15"/>
      <c r="N3" s="140"/>
      <c r="O3" s="140"/>
    </row>
    <row r="4" spans="1:15">
      <c r="G4" s="3" t="s">
        <v>3</v>
      </c>
      <c r="H4" s="2"/>
      <c r="I4" s="17"/>
      <c r="J4" s="140" t="s">
        <v>4</v>
      </c>
      <c r="K4" s="140"/>
      <c r="L4" s="140"/>
      <c r="M4" s="15"/>
      <c r="N4" s="140"/>
      <c r="O4" s="140"/>
    </row>
    <row r="5" spans="1:15">
      <c r="H5" s="2"/>
      <c r="I5" s="17"/>
      <c r="J5" s="142" t="s">
        <v>251</v>
      </c>
      <c r="K5" s="140"/>
      <c r="L5" s="140"/>
      <c r="M5" s="15"/>
      <c r="N5" s="140"/>
      <c r="O5" s="140"/>
    </row>
    <row r="6" spans="1:15" ht="6" customHeight="1">
      <c r="H6" s="2"/>
      <c r="I6" s="17"/>
      <c r="J6" s="140"/>
      <c r="K6" s="140"/>
      <c r="L6" s="140"/>
      <c r="M6" s="15"/>
      <c r="N6" s="140"/>
      <c r="O6" s="140"/>
    </row>
    <row r="7" spans="1:15" ht="30" customHeight="1">
      <c r="A7" s="436" t="s">
        <v>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437" t="s">
        <v>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15"/>
    </row>
    <row r="10" spans="1:15">
      <c r="A10" s="438" t="s">
        <v>7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15"/>
    </row>
    <row r="11" spans="1:15" ht="7.5" customHeight="1">
      <c r="A11" s="2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5"/>
    </row>
    <row r="12" spans="1:15" ht="15.75" customHeight="1">
      <c r="A12" s="23"/>
      <c r="B12" s="140"/>
      <c r="C12" s="140"/>
      <c r="D12" s="140"/>
      <c r="E12" s="140"/>
      <c r="F12" s="140"/>
      <c r="G12" s="439" t="s">
        <v>8</v>
      </c>
      <c r="H12" s="439"/>
      <c r="I12" s="439"/>
      <c r="J12" s="439"/>
      <c r="K12" s="439"/>
      <c r="L12" s="140"/>
      <c r="M12" s="15"/>
    </row>
    <row r="13" spans="1:15" ht="15.75" customHeight="1">
      <c r="A13" s="440" t="s">
        <v>9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15"/>
    </row>
    <row r="14" spans="1:15" ht="12" customHeight="1">
      <c r="G14" s="441" t="s">
        <v>10</v>
      </c>
      <c r="H14" s="441"/>
      <c r="I14" s="441"/>
      <c r="J14" s="441"/>
      <c r="K14" s="441"/>
      <c r="M14" s="15"/>
    </row>
    <row r="15" spans="1:15">
      <c r="G15" s="438" t="s">
        <v>11</v>
      </c>
      <c r="H15" s="438"/>
      <c r="I15" s="438"/>
      <c r="J15" s="438"/>
      <c r="K15" s="438"/>
    </row>
    <row r="16" spans="1:15" ht="15.75" customHeight="1">
      <c r="B16" s="440" t="s">
        <v>12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</row>
    <row r="17" spans="1:13" ht="7.5" customHeight="1"/>
    <row r="18" spans="1:13">
      <c r="G18" s="441" t="s">
        <v>473</v>
      </c>
      <c r="H18" s="441"/>
      <c r="I18" s="441"/>
      <c r="J18" s="441"/>
      <c r="K18" s="441"/>
    </row>
    <row r="19" spans="1:13">
      <c r="G19" s="442" t="s">
        <v>13</v>
      </c>
      <c r="H19" s="442"/>
      <c r="I19" s="442"/>
      <c r="J19" s="442"/>
      <c r="K19" s="442"/>
    </row>
    <row r="20" spans="1:13" ht="6.75" customHeight="1">
      <c r="G20" s="140"/>
      <c r="H20" s="140"/>
      <c r="I20" s="140"/>
      <c r="J20" s="140"/>
      <c r="K20" s="140"/>
    </row>
    <row r="21" spans="1:13">
      <c r="B21" s="17"/>
      <c r="C21" s="17"/>
      <c r="D21" s="17"/>
      <c r="E21" s="443" t="s">
        <v>231</v>
      </c>
      <c r="F21" s="443"/>
      <c r="G21" s="443"/>
      <c r="H21" s="443"/>
      <c r="I21" s="443"/>
      <c r="J21" s="443"/>
      <c r="K21" s="443"/>
      <c r="L21" s="17"/>
    </row>
    <row r="22" spans="1:13" ht="15" customHeight="1">
      <c r="A22" s="435" t="s">
        <v>14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4"/>
    </row>
    <row r="23" spans="1:13">
      <c r="F23" s="29"/>
      <c r="J23" s="4"/>
      <c r="K23" s="12"/>
      <c r="L23" s="5" t="s">
        <v>15</v>
      </c>
      <c r="M23" s="24"/>
    </row>
    <row r="24" spans="1:13">
      <c r="F24" s="29"/>
      <c r="J24" s="25" t="s">
        <v>16</v>
      </c>
      <c r="K24" s="18"/>
      <c r="L24" s="26"/>
      <c r="M24" s="24"/>
    </row>
    <row r="25" spans="1:13">
      <c r="E25" s="140"/>
      <c r="F25" s="139"/>
      <c r="I25" s="27"/>
      <c r="J25" s="27"/>
      <c r="K25" s="28" t="s">
        <v>17</v>
      </c>
      <c r="L25" s="26"/>
      <c r="M25" s="24"/>
    </row>
    <row r="26" spans="1:13">
      <c r="A26" s="422" t="s">
        <v>232</v>
      </c>
      <c r="B26" s="422"/>
      <c r="C26" s="422"/>
      <c r="D26" s="422"/>
      <c r="E26" s="422"/>
      <c r="F26" s="422"/>
      <c r="G26" s="422"/>
      <c r="H26" s="422"/>
      <c r="I26" s="422"/>
      <c r="K26" s="28" t="s">
        <v>18</v>
      </c>
      <c r="L26" s="30" t="s">
        <v>19</v>
      </c>
      <c r="M26" s="24"/>
    </row>
    <row r="27" spans="1:13" ht="43.5" customHeight="1">
      <c r="A27" s="422" t="s">
        <v>233</v>
      </c>
      <c r="B27" s="422"/>
      <c r="C27" s="422"/>
      <c r="D27" s="422"/>
      <c r="E27" s="422"/>
      <c r="F27" s="422"/>
      <c r="G27" s="422"/>
      <c r="H27" s="422"/>
      <c r="I27" s="422"/>
      <c r="J27" s="137" t="s">
        <v>21</v>
      </c>
      <c r="K27" s="102" t="s">
        <v>33</v>
      </c>
      <c r="L27" s="26"/>
      <c r="M27" s="24"/>
    </row>
    <row r="28" spans="1:13">
      <c r="F28" s="29"/>
      <c r="G28" s="31" t="s">
        <v>22</v>
      </c>
      <c r="H28" s="92" t="s">
        <v>249</v>
      </c>
      <c r="I28" s="93"/>
      <c r="J28" s="32"/>
      <c r="K28" s="26"/>
      <c r="L28" s="26"/>
      <c r="M28" s="24"/>
    </row>
    <row r="29" spans="1:13">
      <c r="F29" s="29"/>
      <c r="G29" s="423" t="s">
        <v>23</v>
      </c>
      <c r="H29" s="423"/>
      <c r="I29" s="103" t="s">
        <v>234</v>
      </c>
      <c r="J29" s="33" t="s">
        <v>235</v>
      </c>
      <c r="K29" s="26" t="s">
        <v>235</v>
      </c>
      <c r="L29" s="26" t="s">
        <v>235</v>
      </c>
      <c r="M29" s="24"/>
    </row>
    <row r="30" spans="1:13">
      <c r="A30" s="424" t="s">
        <v>250</v>
      </c>
      <c r="B30" s="424"/>
      <c r="C30" s="424"/>
      <c r="D30" s="424"/>
      <c r="E30" s="424"/>
      <c r="F30" s="424"/>
      <c r="G30" s="424"/>
      <c r="H30" s="424"/>
      <c r="I30" s="424"/>
      <c r="J30" s="34"/>
      <c r="K30" s="34"/>
      <c r="L30" s="35" t="s">
        <v>24</v>
      </c>
      <c r="M30" s="36"/>
    </row>
    <row r="31" spans="1:13" ht="27" customHeight="1">
      <c r="A31" s="425" t="s">
        <v>25</v>
      </c>
      <c r="B31" s="426"/>
      <c r="C31" s="426"/>
      <c r="D31" s="426"/>
      <c r="E31" s="426"/>
      <c r="F31" s="426"/>
      <c r="G31" s="429" t="s">
        <v>26</v>
      </c>
      <c r="H31" s="431" t="s">
        <v>27</v>
      </c>
      <c r="I31" s="433" t="s">
        <v>28</v>
      </c>
      <c r="J31" s="434"/>
      <c r="K31" s="414" t="s">
        <v>29</v>
      </c>
      <c r="L31" s="416" t="s">
        <v>30</v>
      </c>
      <c r="M31" s="36"/>
    </row>
    <row r="32" spans="1:13" ht="58.5" customHeight="1">
      <c r="A32" s="427"/>
      <c r="B32" s="428"/>
      <c r="C32" s="428"/>
      <c r="D32" s="428"/>
      <c r="E32" s="428"/>
      <c r="F32" s="428"/>
      <c r="G32" s="430"/>
      <c r="H32" s="432"/>
      <c r="I32" s="37" t="s">
        <v>31</v>
      </c>
      <c r="J32" s="38" t="s">
        <v>32</v>
      </c>
      <c r="K32" s="415"/>
      <c r="L32" s="417"/>
    </row>
    <row r="33" spans="1:15">
      <c r="A33" s="418" t="s">
        <v>33</v>
      </c>
      <c r="B33" s="419"/>
      <c r="C33" s="419"/>
      <c r="D33" s="419"/>
      <c r="E33" s="419"/>
      <c r="F33" s="420"/>
      <c r="G33" s="6">
        <v>2</v>
      </c>
      <c r="H33" s="7">
        <v>3</v>
      </c>
      <c r="I33" s="8" t="s">
        <v>34</v>
      </c>
      <c r="J33" s="9" t="s">
        <v>35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36</v>
      </c>
      <c r="H34" s="6">
        <v>1</v>
      </c>
      <c r="I34" s="104">
        <f>SUM(I35+I46+I65+I86+I93+I113+I139+I158+I168)</f>
        <v>90700</v>
      </c>
      <c r="J34" s="104">
        <f>SUM(J35+J46+J65+J86+J93+J113+J139+J158+J168)</f>
        <v>69500</v>
      </c>
      <c r="K34" s="105">
        <f>SUM(K35+K46+K65+K86+K93+K113+K139+K158+K168)</f>
        <v>48164.6</v>
      </c>
      <c r="L34" s="104">
        <f>SUM(L35+L46+L65+L86+L93+L113+L139+L158+L168)</f>
        <v>48164.6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37</v>
      </c>
      <c r="H35" s="6">
        <v>2</v>
      </c>
      <c r="I35" s="104">
        <f>SUM(I36+I42)</f>
        <v>15500</v>
      </c>
      <c r="J35" s="104">
        <f>SUM(J36+J42)</f>
        <v>11300</v>
      </c>
      <c r="K35" s="106">
        <f>SUM(K36+K42)</f>
        <v>7163.07</v>
      </c>
      <c r="L35" s="107">
        <f>SUM(L36+L42)</f>
        <v>7163.07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38</v>
      </c>
      <c r="H36" s="6">
        <v>3</v>
      </c>
      <c r="I36" s="104">
        <f>SUM(I37)</f>
        <v>15200</v>
      </c>
      <c r="J36" s="104">
        <f>SUM(J37)</f>
        <v>11000</v>
      </c>
      <c r="K36" s="105">
        <f>SUM(K37)</f>
        <v>7000</v>
      </c>
      <c r="L36" s="104">
        <f>SUM(L37)</f>
        <v>7000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38</v>
      </c>
      <c r="H37" s="6">
        <v>4</v>
      </c>
      <c r="I37" s="104">
        <f>SUM(I38+I40)</f>
        <v>15200</v>
      </c>
      <c r="J37" s="104">
        <f t="shared" ref="J37:L38" si="0">SUM(J38)</f>
        <v>11000</v>
      </c>
      <c r="K37" s="104">
        <f t="shared" si="0"/>
        <v>7000</v>
      </c>
      <c r="L37" s="104">
        <f t="shared" si="0"/>
        <v>7000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39</v>
      </c>
      <c r="H38" s="6">
        <v>5</v>
      </c>
      <c r="I38" s="105">
        <f>SUM(I39)</f>
        <v>15200</v>
      </c>
      <c r="J38" s="105">
        <f t="shared" si="0"/>
        <v>11000</v>
      </c>
      <c r="K38" s="105">
        <f t="shared" si="0"/>
        <v>7000</v>
      </c>
      <c r="L38" s="105">
        <f t="shared" si="0"/>
        <v>7000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39</v>
      </c>
      <c r="H39" s="6">
        <v>6</v>
      </c>
      <c r="I39" s="108">
        <v>15200</v>
      </c>
      <c r="J39" s="109">
        <v>11000</v>
      </c>
      <c r="K39" s="109">
        <v>7000</v>
      </c>
      <c r="L39" s="109">
        <v>7000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40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40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41</v>
      </c>
      <c r="H42" s="6">
        <v>9</v>
      </c>
      <c r="I42" s="105">
        <f t="shared" ref="I42:L44" si="1">I43</f>
        <v>300</v>
      </c>
      <c r="J42" s="104">
        <f t="shared" si="1"/>
        <v>300</v>
      </c>
      <c r="K42" s="105">
        <f t="shared" si="1"/>
        <v>163.07</v>
      </c>
      <c r="L42" s="104">
        <f t="shared" si="1"/>
        <v>163.07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41</v>
      </c>
      <c r="H43" s="6">
        <v>10</v>
      </c>
      <c r="I43" s="105">
        <f t="shared" si="1"/>
        <v>300</v>
      </c>
      <c r="J43" s="104">
        <f t="shared" si="1"/>
        <v>300</v>
      </c>
      <c r="K43" s="104">
        <f t="shared" si="1"/>
        <v>163.07</v>
      </c>
      <c r="L43" s="104">
        <f t="shared" si="1"/>
        <v>163.07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41</v>
      </c>
      <c r="H44" s="6">
        <v>11</v>
      </c>
      <c r="I44" s="104">
        <f t="shared" si="1"/>
        <v>300</v>
      </c>
      <c r="J44" s="104">
        <f t="shared" si="1"/>
        <v>300</v>
      </c>
      <c r="K44" s="104">
        <f t="shared" si="1"/>
        <v>163.07</v>
      </c>
      <c r="L44" s="104">
        <f t="shared" si="1"/>
        <v>163.07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41</v>
      </c>
      <c r="H45" s="6">
        <v>12</v>
      </c>
      <c r="I45" s="110">
        <v>300</v>
      </c>
      <c r="J45" s="109">
        <v>300</v>
      </c>
      <c r="K45" s="109">
        <v>163.07</v>
      </c>
      <c r="L45" s="109">
        <v>163.07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42</v>
      </c>
      <c r="H46" s="6">
        <v>13</v>
      </c>
      <c r="I46" s="111">
        <f t="shared" ref="I46:L48" si="2">I47</f>
        <v>75200</v>
      </c>
      <c r="J46" s="112">
        <f t="shared" si="2"/>
        <v>58200</v>
      </c>
      <c r="K46" s="111">
        <f t="shared" si="2"/>
        <v>41001.53</v>
      </c>
      <c r="L46" s="111">
        <f t="shared" si="2"/>
        <v>41001.53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42</v>
      </c>
      <c r="H47" s="6">
        <v>14</v>
      </c>
      <c r="I47" s="104">
        <f t="shared" si="2"/>
        <v>75200</v>
      </c>
      <c r="J47" s="105">
        <f t="shared" si="2"/>
        <v>58200</v>
      </c>
      <c r="K47" s="104">
        <f t="shared" si="2"/>
        <v>41001.53</v>
      </c>
      <c r="L47" s="105">
        <f t="shared" si="2"/>
        <v>41001.53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42</v>
      </c>
      <c r="H48" s="6">
        <v>15</v>
      </c>
      <c r="I48" s="104">
        <f t="shared" si="2"/>
        <v>75200</v>
      </c>
      <c r="J48" s="105">
        <f t="shared" si="2"/>
        <v>58200</v>
      </c>
      <c r="K48" s="107">
        <f t="shared" si="2"/>
        <v>41001.53</v>
      </c>
      <c r="L48" s="107">
        <f t="shared" si="2"/>
        <v>41001.53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42</v>
      </c>
      <c r="H49" s="6">
        <v>16</v>
      </c>
      <c r="I49" s="113">
        <f>SUM(I50:I64)</f>
        <v>75200</v>
      </c>
      <c r="J49" s="113">
        <f>SUM(J50:J64)</f>
        <v>58200</v>
      </c>
      <c r="K49" s="114">
        <f>SUM(K50:K64)</f>
        <v>41001.53</v>
      </c>
      <c r="L49" s="114">
        <f>SUM(L50:L64)</f>
        <v>41001.53</v>
      </c>
    </row>
    <row r="50" spans="1:12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43</v>
      </c>
      <c r="H50" s="6">
        <v>17</v>
      </c>
      <c r="I50" s="109">
        <v>58700</v>
      </c>
      <c r="J50" s="109">
        <v>45700</v>
      </c>
      <c r="K50" s="109">
        <v>34789.17</v>
      </c>
      <c r="L50" s="109">
        <v>34789.17</v>
      </c>
    </row>
    <row r="51" spans="1:12" ht="25.5" hidden="1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44</v>
      </c>
      <c r="H51" s="6">
        <v>18</v>
      </c>
      <c r="I51" s="109">
        <v>0</v>
      </c>
      <c r="J51" s="109">
        <v>0</v>
      </c>
      <c r="K51" s="109">
        <v>0</v>
      </c>
      <c r="L51" s="109">
        <v>0</v>
      </c>
    </row>
    <row r="52" spans="1:12" ht="25.5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45</v>
      </c>
      <c r="H52" s="6">
        <v>19</v>
      </c>
      <c r="I52" s="109">
        <v>1000</v>
      </c>
      <c r="J52" s="109">
        <v>800</v>
      </c>
      <c r="K52" s="109">
        <v>343.54</v>
      </c>
      <c r="L52" s="109">
        <v>343.54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46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47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 hidden="1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48</v>
      </c>
      <c r="H55" s="6">
        <v>22</v>
      </c>
      <c r="I55" s="110">
        <v>0</v>
      </c>
      <c r="J55" s="109">
        <v>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49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50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51</v>
      </c>
      <c r="H58" s="6">
        <v>25</v>
      </c>
      <c r="I58" s="110">
        <v>3000</v>
      </c>
      <c r="J58" s="109">
        <v>2200</v>
      </c>
      <c r="K58" s="109">
        <v>321.19</v>
      </c>
      <c r="L58" s="109">
        <v>321.19</v>
      </c>
    </row>
    <row r="59" spans="1:12" hidden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52</v>
      </c>
      <c r="H59" s="6">
        <v>26</v>
      </c>
      <c r="I59" s="110">
        <v>0</v>
      </c>
      <c r="J59" s="109">
        <v>0</v>
      </c>
      <c r="K59" s="109">
        <v>0</v>
      </c>
      <c r="L59" s="109">
        <v>0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53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 hidden="1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54</v>
      </c>
      <c r="H61" s="6">
        <v>28</v>
      </c>
      <c r="I61" s="110">
        <v>0</v>
      </c>
      <c r="J61" s="109">
        <v>0</v>
      </c>
      <c r="K61" s="109">
        <v>0</v>
      </c>
      <c r="L61" s="109">
        <v>0</v>
      </c>
    </row>
    <row r="62" spans="1:12" ht="25.5" hidden="1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55</v>
      </c>
      <c r="H62" s="6">
        <v>29</v>
      </c>
      <c r="I62" s="110">
        <v>0</v>
      </c>
      <c r="J62" s="109">
        <v>0</v>
      </c>
      <c r="K62" s="109">
        <v>0</v>
      </c>
      <c r="L62" s="109">
        <v>0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56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57</v>
      </c>
      <c r="H64" s="6">
        <v>31</v>
      </c>
      <c r="I64" s="110">
        <v>12500</v>
      </c>
      <c r="J64" s="109">
        <v>9500</v>
      </c>
      <c r="K64" s="109">
        <v>5547.63</v>
      </c>
      <c r="L64" s="109">
        <v>5547.63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58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59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60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60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61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62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63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64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64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61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62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63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65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66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67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68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69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70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70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70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70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71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72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72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72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73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74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75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76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77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77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77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78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79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80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80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80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81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82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83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84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84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84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85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86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86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86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87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88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89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89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89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90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91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92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92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92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92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93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93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93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93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94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94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94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94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95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95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95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96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97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97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97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97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 hidden="1">
      <c r="A139" s="73">
        <v>2</v>
      </c>
      <c r="B139" s="39">
        <v>7</v>
      </c>
      <c r="C139" s="39"/>
      <c r="D139" s="40"/>
      <c r="E139" s="40"/>
      <c r="F139" s="42"/>
      <c r="G139" s="41" t="s">
        <v>98</v>
      </c>
      <c r="H139" s="80">
        <v>106</v>
      </c>
      <c r="I139" s="105">
        <f>SUM(I140+I145+I153)</f>
        <v>0</v>
      </c>
      <c r="J139" s="116">
        <f>SUM(J140+J145+J153)</f>
        <v>0</v>
      </c>
      <c r="K139" s="105">
        <f>SUM(K140+K145+K153)</f>
        <v>0</v>
      </c>
      <c r="L139" s="104">
        <f>SUM(L140+L145+L153)</f>
        <v>0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99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99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99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100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101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102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103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103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104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105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106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106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106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 hidden="1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107</v>
      </c>
      <c r="H153" s="80">
        <v>120</v>
      </c>
      <c r="I153" s="105">
        <f t="shared" ref="I153:L154" si="15">I154</f>
        <v>0</v>
      </c>
      <c r="J153" s="116">
        <f t="shared" si="15"/>
        <v>0</v>
      </c>
      <c r="K153" s="105">
        <f t="shared" si="15"/>
        <v>0</v>
      </c>
      <c r="L153" s="104">
        <f t="shared" si="15"/>
        <v>0</v>
      </c>
    </row>
    <row r="154" spans="1:12" hidden="1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107</v>
      </c>
      <c r="H154" s="80">
        <v>121</v>
      </c>
      <c r="I154" s="114">
        <f t="shared" si="15"/>
        <v>0</v>
      </c>
      <c r="J154" s="122">
        <f t="shared" si="15"/>
        <v>0</v>
      </c>
      <c r="K154" s="114">
        <f t="shared" si="15"/>
        <v>0</v>
      </c>
      <c r="L154" s="113">
        <f t="shared" si="15"/>
        <v>0</v>
      </c>
    </row>
    <row r="155" spans="1:12" hidden="1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107</v>
      </c>
      <c r="H155" s="80">
        <v>122</v>
      </c>
      <c r="I155" s="105">
        <f>SUM(I156:I157)</f>
        <v>0</v>
      </c>
      <c r="J155" s="116">
        <f>SUM(J156:J157)</f>
        <v>0</v>
      </c>
      <c r="K155" s="105">
        <f>SUM(K156:K157)</f>
        <v>0</v>
      </c>
      <c r="L155" s="104">
        <f>SUM(L156:L157)</f>
        <v>0</v>
      </c>
    </row>
    <row r="156" spans="1:12" hidden="1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108</v>
      </c>
      <c r="H156" s="80">
        <v>123</v>
      </c>
      <c r="I156" s="124">
        <v>0</v>
      </c>
      <c r="J156" s="124">
        <v>0</v>
      </c>
      <c r="K156" s="124">
        <v>0</v>
      </c>
      <c r="L156" s="124">
        <v>0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109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110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110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111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111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112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113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114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115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115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115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116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117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117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117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117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118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119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119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120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121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122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123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124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125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126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127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hidden="1" customHeight="1">
      <c r="A184" s="39">
        <v>3</v>
      </c>
      <c r="B184" s="41"/>
      <c r="C184" s="39"/>
      <c r="D184" s="40"/>
      <c r="E184" s="40"/>
      <c r="F184" s="42"/>
      <c r="G184" s="78" t="s">
        <v>128</v>
      </c>
      <c r="H184" s="80">
        <v>151</v>
      </c>
      <c r="I184" s="104">
        <f>SUM(I185+I238+I303)</f>
        <v>0</v>
      </c>
      <c r="J184" s="116">
        <f>SUM(J185+J238+J303)</f>
        <v>0</v>
      </c>
      <c r="K184" s="105">
        <f>SUM(K185+K238+K303)</f>
        <v>0</v>
      </c>
      <c r="L184" s="104">
        <f>SUM(L185+L238+L303)</f>
        <v>0</v>
      </c>
    </row>
    <row r="185" spans="1:12" ht="25.5" hidden="1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129</v>
      </c>
      <c r="H185" s="80">
        <v>152</v>
      </c>
      <c r="I185" s="104">
        <f>SUM(I186+I209+I216+I228+I232)</f>
        <v>0</v>
      </c>
      <c r="J185" s="111">
        <f>SUM(J186+J209+J216+J228+J232)</f>
        <v>0</v>
      </c>
      <c r="K185" s="111">
        <f>SUM(K186+K209+K216+K228+K232)</f>
        <v>0</v>
      </c>
      <c r="L185" s="111">
        <f>SUM(L186+L209+L216+L228+L232)</f>
        <v>0</v>
      </c>
    </row>
    <row r="186" spans="1:12" ht="25.5" hidden="1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130</v>
      </c>
      <c r="H186" s="80">
        <v>153</v>
      </c>
      <c r="I186" s="111">
        <f>SUM(I187+I190+I195+I201+I206)</f>
        <v>0</v>
      </c>
      <c r="J186" s="116">
        <f>SUM(J187+J190+J195+J201+J206)</f>
        <v>0</v>
      </c>
      <c r="K186" s="105">
        <f>SUM(K187+K190+K195+K201+K206)</f>
        <v>0</v>
      </c>
      <c r="L186" s="104">
        <f>SUM(L187+L190+L195+L201+L206)</f>
        <v>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131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131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131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132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132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133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134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135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 hidden="1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136</v>
      </c>
      <c r="H195" s="80">
        <v>162</v>
      </c>
      <c r="I195" s="104">
        <f>I196</f>
        <v>0</v>
      </c>
      <c r="J195" s="116">
        <f>J196</f>
        <v>0</v>
      </c>
      <c r="K195" s="105">
        <f>K196</f>
        <v>0</v>
      </c>
      <c r="L195" s="104">
        <f>L196</f>
        <v>0</v>
      </c>
    </row>
    <row r="196" spans="1:12" hidden="1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136</v>
      </c>
      <c r="H196" s="80">
        <v>163</v>
      </c>
      <c r="I196" s="104">
        <f>SUM(I197:I200)</f>
        <v>0</v>
      </c>
      <c r="J196" s="104">
        <f>SUM(J197:J200)</f>
        <v>0</v>
      </c>
      <c r="K196" s="104">
        <f>SUM(K197:K200)</f>
        <v>0</v>
      </c>
      <c r="L196" s="104">
        <f>SUM(L197:L200)</f>
        <v>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137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 hidden="1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138</v>
      </c>
      <c r="H198" s="80">
        <v>165</v>
      </c>
      <c r="I198" s="108">
        <v>0</v>
      </c>
      <c r="J198" s="110">
        <v>0</v>
      </c>
      <c r="K198" s="110">
        <v>0</v>
      </c>
      <c r="L198" s="110">
        <v>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139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hidden="1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140</v>
      </c>
      <c r="H200" s="80">
        <v>167</v>
      </c>
      <c r="I200" s="129">
        <v>0</v>
      </c>
      <c r="J200" s="130">
        <v>0</v>
      </c>
      <c r="K200" s="110">
        <v>0</v>
      </c>
      <c r="L200" s="110">
        <v>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141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141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142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143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144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145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145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145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146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146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146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147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148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149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150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151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152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152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152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153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153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154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155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156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157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158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153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159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159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160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160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161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161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161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162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163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164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165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166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167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168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168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169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170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171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172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173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174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175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175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176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177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178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178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179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180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181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181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182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183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184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184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184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185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185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185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186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186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187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188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189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190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168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168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191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170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171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172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173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192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193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193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194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195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196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196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197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198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199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199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200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201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202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202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202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185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185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185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186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186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187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188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203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204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190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168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168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191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170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171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172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173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192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205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205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206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207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208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208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209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210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211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211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212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213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214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214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215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185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185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185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216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216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217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218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219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167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167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168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191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170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171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172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173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192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205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205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206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207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208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208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209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210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211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211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212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220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214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214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214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185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185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185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216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216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217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218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221</v>
      </c>
      <c r="H368" s="80">
        <v>335</v>
      </c>
      <c r="I368" s="119">
        <f>SUM(I34+I184)</f>
        <v>90700</v>
      </c>
      <c r="J368" s="119">
        <f>SUM(J34+J184)</f>
        <v>69500</v>
      </c>
      <c r="K368" s="119">
        <f>SUM(K34+K184)</f>
        <v>48164.6</v>
      </c>
      <c r="L368" s="119">
        <f>SUM(L34+L184)</f>
        <v>48164.6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410" t="s">
        <v>222</v>
      </c>
      <c r="E370" s="410"/>
      <c r="F370" s="410"/>
      <c r="G370" s="410"/>
      <c r="H370" s="141"/>
      <c r="I370" s="100"/>
      <c r="J370" s="99"/>
      <c r="K370" s="410" t="s">
        <v>223</v>
      </c>
      <c r="L370" s="410"/>
    </row>
    <row r="371" spans="1:12" ht="18.75" customHeight="1">
      <c r="A371" s="101"/>
      <c r="B371" s="101"/>
      <c r="C371" s="101"/>
      <c r="D371" s="421" t="s">
        <v>224</v>
      </c>
      <c r="E371" s="421"/>
      <c r="F371" s="421"/>
      <c r="G371" s="421"/>
      <c r="I371" s="136" t="s">
        <v>225</v>
      </c>
      <c r="K371" s="413" t="s">
        <v>226</v>
      </c>
      <c r="L371" s="413"/>
    </row>
    <row r="372" spans="1:12" ht="15.75" customHeight="1">
      <c r="I372" s="13"/>
      <c r="K372" s="13"/>
      <c r="L372" s="13"/>
    </row>
    <row r="373" spans="1:12" ht="27" customHeight="1">
      <c r="D373" s="409" t="s">
        <v>227</v>
      </c>
      <c r="E373" s="409"/>
      <c r="F373" s="409"/>
      <c r="G373" s="409"/>
      <c r="I373" s="13"/>
      <c r="K373" s="410" t="s">
        <v>228</v>
      </c>
      <c r="L373" s="410"/>
    </row>
    <row r="374" spans="1:12" ht="25.5" customHeight="1">
      <c r="D374" s="411" t="s">
        <v>252</v>
      </c>
      <c r="E374" s="412"/>
      <c r="F374" s="412"/>
      <c r="G374" s="412"/>
      <c r="H374" s="138"/>
      <c r="I374" s="14" t="s">
        <v>225</v>
      </c>
      <c r="K374" s="413" t="s">
        <v>226</v>
      </c>
      <c r="L374" s="413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0:G370"/>
    <mergeCell ref="K370:L370"/>
    <mergeCell ref="D371:G371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3.937007874015748E-2" top="3.937007874015748E-2" bottom="3.937007874015748E-2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F2 suv</vt:lpstr>
      <vt:lpstr>F2 SB suv</vt:lpstr>
      <vt:lpstr>F2 SB 1.1.1.29</vt:lpstr>
      <vt:lpstr>F2 SB 1.4.4.28</vt:lpstr>
      <vt:lpstr>F2 SB 9.1.1.17</vt:lpstr>
      <vt:lpstr>F2 ML</vt:lpstr>
      <vt:lpstr>F2 VBD</vt:lpstr>
      <vt:lpstr>F2 VBD(UK)</vt:lpstr>
      <vt:lpstr>F2 S</vt:lpstr>
      <vt:lpstr>F2 ES 6.2.1.8</vt:lpstr>
      <vt:lpstr>Sukauptos FS</vt:lpstr>
      <vt:lpstr>Gautos FS SUV</vt:lpstr>
      <vt:lpstr>Gautos FS</vt:lpstr>
      <vt:lpstr>9 priedas</vt:lpstr>
      <vt:lpstr>9 priedo pažyma</vt:lpstr>
      <vt:lpstr>S7</vt:lpstr>
      <vt:lpstr>Pažyma apie pajamas</vt:lpstr>
      <vt:lpstr>B-2 9 pr</vt:lpstr>
      <vt:lpstr>B2 1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Pavaduotoja</cp:lastModifiedBy>
  <cp:lastPrinted>2022-10-10T17:23:43Z</cp:lastPrinted>
  <dcterms:created xsi:type="dcterms:W3CDTF">2022-03-30T11:04:35Z</dcterms:created>
  <dcterms:modified xsi:type="dcterms:W3CDTF">2023-01-18T10:36:05Z</dcterms:modified>
</cp:coreProperties>
</file>