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/>
  </bookViews>
  <sheets>
    <sheet name="F2 suv" sheetId="1" r:id="rId1"/>
    <sheet name="F2 SB suv" sheetId="3" r:id="rId2"/>
    <sheet name="F2 SB 1.1.1.29" sheetId="4" r:id="rId3"/>
    <sheet name="F2 SB 1.1.3.19." sheetId="30" r:id="rId4"/>
    <sheet name="F2 SB 1.4.4.28." sheetId="31" r:id="rId5"/>
    <sheet name="F2 ML" sheetId="8" r:id="rId6"/>
    <sheet name="F2 S" sheetId="11" r:id="rId7"/>
    <sheet name="Sukauptų FS pažyma" sheetId="26" r:id="rId8"/>
    <sheet name="Sukauptų FS pagal šaltinius" sheetId="23" r:id="rId9"/>
    <sheet name="Gautos FS SUV" sheetId="19" r:id="rId10"/>
    <sheet name="Gautos FS pagal šalt" sheetId="20" r:id="rId11"/>
    <sheet name="9 priedas" sheetId="13" r:id="rId12"/>
    <sheet name="9 priedo pažyma" sheetId="16" r:id="rId13"/>
    <sheet name="S7" sheetId="17" r:id="rId14"/>
    <sheet name="Pažyma apie pajamas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3" l="1"/>
  <c r="H21" i="23"/>
  <c r="H27" i="26"/>
  <c r="H21" i="26"/>
  <c r="K83" i="13"/>
  <c r="K82" i="13" s="1"/>
  <c r="J83" i="13"/>
  <c r="J82" i="13" s="1"/>
  <c r="I83" i="13"/>
  <c r="I82" i="13" s="1"/>
  <c r="K76" i="13"/>
  <c r="K75" i="13" s="1"/>
  <c r="J76" i="13"/>
  <c r="J75" i="13" s="1"/>
  <c r="I76" i="13"/>
  <c r="I75" i="13" s="1"/>
  <c r="K70" i="13"/>
  <c r="K66" i="13" s="1"/>
  <c r="J70" i="13"/>
  <c r="I70" i="13"/>
  <c r="I66" i="13" s="1"/>
  <c r="K67" i="13"/>
  <c r="J67" i="13"/>
  <c r="I67" i="13"/>
  <c r="J66" i="13"/>
  <c r="K59" i="13"/>
  <c r="J59" i="13"/>
  <c r="I59" i="13"/>
  <c r="K54" i="13"/>
  <c r="K47" i="13" s="1"/>
  <c r="J54" i="13"/>
  <c r="I54" i="13"/>
  <c r="I47" i="13" s="1"/>
  <c r="K51" i="13"/>
  <c r="J51" i="13"/>
  <c r="I51" i="13"/>
  <c r="K48" i="13"/>
  <c r="J48" i="13"/>
  <c r="J47" i="13" s="1"/>
  <c r="I48" i="13"/>
  <c r="K43" i="13"/>
  <c r="K42" i="13" s="1"/>
  <c r="J43" i="13"/>
  <c r="J42" i="13" s="1"/>
  <c r="I43" i="13"/>
  <c r="I42" i="13" s="1"/>
  <c r="K39" i="13"/>
  <c r="J39" i="13"/>
  <c r="I39" i="13"/>
  <c r="K37" i="13"/>
  <c r="J37" i="13"/>
  <c r="I37" i="13"/>
  <c r="K32" i="13"/>
  <c r="K31" i="13" s="1"/>
  <c r="K30" i="13" s="1"/>
  <c r="K91" i="13" s="1"/>
  <c r="J32" i="13"/>
  <c r="J31" i="13" s="1"/>
  <c r="J30" i="13" s="1"/>
  <c r="J91" i="13" s="1"/>
  <c r="I32" i="13"/>
  <c r="I31" i="13" s="1"/>
  <c r="H21" i="20"/>
  <c r="H18" i="20"/>
  <c r="H21" i="19"/>
  <c r="H18" i="19"/>
  <c r="L367" i="1"/>
  <c r="L366" i="1" s="1"/>
  <c r="K367" i="1"/>
  <c r="K366" i="1" s="1"/>
  <c r="J367" i="1"/>
  <c r="I367" i="1"/>
  <c r="I366" i="1" s="1"/>
  <c r="J366" i="1"/>
  <c r="L364" i="1"/>
  <c r="K364" i="1"/>
  <c r="J364" i="1"/>
  <c r="I364" i="1"/>
  <c r="L363" i="1"/>
  <c r="K363" i="1"/>
  <c r="J363" i="1"/>
  <c r="I363" i="1"/>
  <c r="L361" i="1"/>
  <c r="K361" i="1"/>
  <c r="J361" i="1"/>
  <c r="J360" i="1" s="1"/>
  <c r="I361" i="1"/>
  <c r="L360" i="1"/>
  <c r="K360" i="1"/>
  <c r="I360" i="1"/>
  <c r="L357" i="1"/>
  <c r="L356" i="1" s="1"/>
  <c r="K357" i="1"/>
  <c r="K356" i="1" s="1"/>
  <c r="J357" i="1"/>
  <c r="I357" i="1"/>
  <c r="I356" i="1" s="1"/>
  <c r="J356" i="1"/>
  <c r="L353" i="1"/>
  <c r="K353" i="1"/>
  <c r="J353" i="1"/>
  <c r="I353" i="1"/>
  <c r="L352" i="1"/>
  <c r="K352" i="1"/>
  <c r="J352" i="1"/>
  <c r="I352" i="1"/>
  <c r="L349" i="1"/>
  <c r="K349" i="1"/>
  <c r="J349" i="1"/>
  <c r="J348" i="1" s="1"/>
  <c r="I349" i="1"/>
  <c r="L348" i="1"/>
  <c r="K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K339" i="1" s="1"/>
  <c r="J340" i="1"/>
  <c r="I340" i="1"/>
  <c r="L339" i="1"/>
  <c r="L338" i="1" s="1"/>
  <c r="J339" i="1"/>
  <c r="I339" i="1"/>
  <c r="L335" i="1"/>
  <c r="L334" i="1" s="1"/>
  <c r="K335" i="1"/>
  <c r="K334" i="1" s="1"/>
  <c r="J335" i="1"/>
  <c r="I335" i="1"/>
  <c r="I334" i="1" s="1"/>
  <c r="J334" i="1"/>
  <c r="L332" i="1"/>
  <c r="K332" i="1"/>
  <c r="J332" i="1"/>
  <c r="I332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5" i="1"/>
  <c r="L324" i="1" s="1"/>
  <c r="K325" i="1"/>
  <c r="K324" i="1" s="1"/>
  <c r="J325" i="1"/>
  <c r="I325" i="1"/>
  <c r="I324" i="1" s="1"/>
  <c r="J324" i="1"/>
  <c r="L321" i="1"/>
  <c r="L320" i="1" s="1"/>
  <c r="K321" i="1"/>
  <c r="J321" i="1"/>
  <c r="I321" i="1"/>
  <c r="K320" i="1"/>
  <c r="J320" i="1"/>
  <c r="I320" i="1"/>
  <c r="L317" i="1"/>
  <c r="K317" i="1"/>
  <c r="K316" i="1" s="1"/>
  <c r="J317" i="1"/>
  <c r="J316" i="1" s="1"/>
  <c r="I317" i="1"/>
  <c r="I316" i="1" s="1"/>
  <c r="L316" i="1"/>
  <c r="L313" i="1"/>
  <c r="K313" i="1"/>
  <c r="J313" i="1"/>
  <c r="I313" i="1"/>
  <c r="L310" i="1"/>
  <c r="K310" i="1"/>
  <c r="J310" i="1"/>
  <c r="J307" i="1" s="1"/>
  <c r="I310" i="1"/>
  <c r="L308" i="1"/>
  <c r="L307" i="1" s="1"/>
  <c r="K308" i="1"/>
  <c r="J308" i="1"/>
  <c r="I308" i="1"/>
  <c r="K307" i="1"/>
  <c r="I307" i="1"/>
  <c r="I306" i="1" s="1"/>
  <c r="L302" i="1"/>
  <c r="L301" i="1" s="1"/>
  <c r="K302" i="1"/>
  <c r="K301" i="1" s="1"/>
  <c r="J302" i="1"/>
  <c r="I302" i="1"/>
  <c r="I301" i="1" s="1"/>
  <c r="J301" i="1"/>
  <c r="L299" i="1"/>
  <c r="K299" i="1"/>
  <c r="J299" i="1"/>
  <c r="I299" i="1"/>
  <c r="L298" i="1"/>
  <c r="K298" i="1"/>
  <c r="J298" i="1"/>
  <c r="I298" i="1"/>
  <c r="L296" i="1"/>
  <c r="K296" i="1"/>
  <c r="K295" i="1" s="1"/>
  <c r="J296" i="1"/>
  <c r="J295" i="1" s="1"/>
  <c r="I296" i="1"/>
  <c r="L295" i="1"/>
  <c r="I295" i="1"/>
  <c r="L292" i="1"/>
  <c r="L291" i="1" s="1"/>
  <c r="K292" i="1"/>
  <c r="K291" i="1" s="1"/>
  <c r="J292" i="1"/>
  <c r="I292" i="1"/>
  <c r="I291" i="1" s="1"/>
  <c r="J291" i="1"/>
  <c r="L288" i="1"/>
  <c r="L287" i="1" s="1"/>
  <c r="K288" i="1"/>
  <c r="J288" i="1"/>
  <c r="I288" i="1"/>
  <c r="K287" i="1"/>
  <c r="J287" i="1"/>
  <c r="I287" i="1"/>
  <c r="L284" i="1"/>
  <c r="K284" i="1"/>
  <c r="K283" i="1" s="1"/>
  <c r="J284" i="1"/>
  <c r="J283" i="1" s="1"/>
  <c r="J273" i="1" s="1"/>
  <c r="I284" i="1"/>
  <c r="I283" i="1" s="1"/>
  <c r="L283" i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J275" i="1"/>
  <c r="I275" i="1"/>
  <c r="K274" i="1"/>
  <c r="J274" i="1"/>
  <c r="I274" i="1"/>
  <c r="I273" i="1" s="1"/>
  <c r="L270" i="1"/>
  <c r="L269" i="1" s="1"/>
  <c r="K270" i="1"/>
  <c r="K269" i="1" s="1"/>
  <c r="J270" i="1"/>
  <c r="I270" i="1"/>
  <c r="I269" i="1" s="1"/>
  <c r="J269" i="1"/>
  <c r="L267" i="1"/>
  <c r="K267" i="1"/>
  <c r="J267" i="1"/>
  <c r="J266" i="1" s="1"/>
  <c r="I267" i="1"/>
  <c r="L266" i="1"/>
  <c r="K266" i="1"/>
  <c r="I266" i="1"/>
  <c r="L264" i="1"/>
  <c r="K264" i="1"/>
  <c r="K263" i="1" s="1"/>
  <c r="J264" i="1"/>
  <c r="I264" i="1"/>
  <c r="I263" i="1" s="1"/>
  <c r="L263" i="1"/>
  <c r="J263" i="1"/>
  <c r="L260" i="1"/>
  <c r="L259" i="1" s="1"/>
  <c r="K260" i="1"/>
  <c r="K259" i="1" s="1"/>
  <c r="J260" i="1"/>
  <c r="J259" i="1" s="1"/>
  <c r="I260" i="1"/>
  <c r="I259" i="1" s="1"/>
  <c r="L256" i="1"/>
  <c r="K256" i="1"/>
  <c r="K255" i="1" s="1"/>
  <c r="J256" i="1"/>
  <c r="J255" i="1" s="1"/>
  <c r="I256" i="1"/>
  <c r="L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L240" i="1" s="1"/>
  <c r="K243" i="1"/>
  <c r="K242" i="1" s="1"/>
  <c r="J243" i="1"/>
  <c r="J242" i="1" s="1"/>
  <c r="I243" i="1"/>
  <c r="I242" i="1" s="1"/>
  <c r="I241" i="1" s="1"/>
  <c r="I240" i="1" s="1"/>
  <c r="L236" i="1"/>
  <c r="L235" i="1" s="1"/>
  <c r="L234" i="1" s="1"/>
  <c r="K236" i="1"/>
  <c r="K235" i="1" s="1"/>
  <c r="K234" i="1" s="1"/>
  <c r="J236" i="1"/>
  <c r="I236" i="1"/>
  <c r="I235" i="1" s="1"/>
  <c r="I234" i="1" s="1"/>
  <c r="J235" i="1"/>
  <c r="J234" i="1"/>
  <c r="L232" i="1"/>
  <c r="L231" i="1" s="1"/>
  <c r="L230" i="1" s="1"/>
  <c r="K232" i="1"/>
  <c r="J232" i="1"/>
  <c r="I232" i="1"/>
  <c r="I231" i="1" s="1"/>
  <c r="I230" i="1" s="1"/>
  <c r="K231" i="1"/>
  <c r="K230" i="1" s="1"/>
  <c r="J231" i="1"/>
  <c r="J230" i="1"/>
  <c r="P223" i="1"/>
  <c r="O223" i="1"/>
  <c r="N223" i="1"/>
  <c r="M223" i="1"/>
  <c r="L223" i="1"/>
  <c r="K223" i="1"/>
  <c r="K222" i="1" s="1"/>
  <c r="J223" i="1"/>
  <c r="I223" i="1"/>
  <c r="L222" i="1"/>
  <c r="J222" i="1"/>
  <c r="I222" i="1"/>
  <c r="L220" i="1"/>
  <c r="L219" i="1" s="1"/>
  <c r="L218" i="1" s="1"/>
  <c r="K220" i="1"/>
  <c r="K219" i="1" s="1"/>
  <c r="K218" i="1" s="1"/>
  <c r="J220" i="1"/>
  <c r="I220" i="1"/>
  <c r="I219" i="1" s="1"/>
  <c r="I218" i="1" s="1"/>
  <c r="J219" i="1"/>
  <c r="J218" i="1"/>
  <c r="L213" i="1"/>
  <c r="L212" i="1" s="1"/>
  <c r="L211" i="1" s="1"/>
  <c r="K213" i="1"/>
  <c r="K212" i="1" s="1"/>
  <c r="K211" i="1" s="1"/>
  <c r="J213" i="1"/>
  <c r="I213" i="1"/>
  <c r="I212" i="1" s="1"/>
  <c r="I211" i="1" s="1"/>
  <c r="J212" i="1"/>
  <c r="J211" i="1"/>
  <c r="L209" i="1"/>
  <c r="L208" i="1" s="1"/>
  <c r="K209" i="1"/>
  <c r="J209" i="1"/>
  <c r="I209" i="1"/>
  <c r="I208" i="1" s="1"/>
  <c r="K208" i="1"/>
  <c r="J208" i="1"/>
  <c r="L204" i="1"/>
  <c r="K204" i="1"/>
  <c r="K203" i="1" s="1"/>
  <c r="J204" i="1"/>
  <c r="J203" i="1" s="1"/>
  <c r="I204" i="1"/>
  <c r="L203" i="1"/>
  <c r="I203" i="1"/>
  <c r="L198" i="1"/>
  <c r="K198" i="1"/>
  <c r="J198" i="1"/>
  <c r="I198" i="1"/>
  <c r="L197" i="1"/>
  <c r="K197" i="1"/>
  <c r="J197" i="1"/>
  <c r="I197" i="1"/>
  <c r="L193" i="1"/>
  <c r="L192" i="1" s="1"/>
  <c r="K193" i="1"/>
  <c r="J193" i="1"/>
  <c r="I193" i="1"/>
  <c r="I192" i="1" s="1"/>
  <c r="K192" i="1"/>
  <c r="J192" i="1"/>
  <c r="L190" i="1"/>
  <c r="K190" i="1"/>
  <c r="K189" i="1" s="1"/>
  <c r="J190" i="1"/>
  <c r="J189" i="1" s="1"/>
  <c r="I190" i="1"/>
  <c r="L189" i="1"/>
  <c r="I189" i="1"/>
  <c r="L182" i="1"/>
  <c r="K182" i="1"/>
  <c r="J182" i="1"/>
  <c r="I182" i="1"/>
  <c r="L181" i="1"/>
  <c r="K181" i="1"/>
  <c r="J181" i="1"/>
  <c r="I181" i="1"/>
  <c r="L177" i="1"/>
  <c r="L176" i="1" s="1"/>
  <c r="L175" i="1" s="1"/>
  <c r="K177" i="1"/>
  <c r="J177" i="1"/>
  <c r="I177" i="1"/>
  <c r="I176" i="1" s="1"/>
  <c r="I175" i="1" s="1"/>
  <c r="K176" i="1"/>
  <c r="J176" i="1"/>
  <c r="K175" i="1"/>
  <c r="J175" i="1"/>
  <c r="L173" i="1"/>
  <c r="L172" i="1" s="1"/>
  <c r="L171" i="1" s="1"/>
  <c r="K173" i="1"/>
  <c r="J173" i="1"/>
  <c r="I173" i="1"/>
  <c r="I172" i="1" s="1"/>
  <c r="I171" i="1" s="1"/>
  <c r="K172" i="1"/>
  <c r="J172" i="1"/>
  <c r="K171" i="1"/>
  <c r="K170" i="1" s="1"/>
  <c r="J171" i="1"/>
  <c r="J170" i="1" s="1"/>
  <c r="L168" i="1"/>
  <c r="K168" i="1"/>
  <c r="J168" i="1"/>
  <c r="I168" i="1"/>
  <c r="L167" i="1"/>
  <c r="K167" i="1"/>
  <c r="J167" i="1"/>
  <c r="I167" i="1"/>
  <c r="L163" i="1"/>
  <c r="L162" i="1" s="1"/>
  <c r="L161" i="1" s="1"/>
  <c r="L160" i="1" s="1"/>
  <c r="K163" i="1"/>
  <c r="K162" i="1" s="1"/>
  <c r="K161" i="1" s="1"/>
  <c r="K160" i="1" s="1"/>
  <c r="J163" i="1"/>
  <c r="I163" i="1"/>
  <c r="I162" i="1" s="1"/>
  <c r="I161" i="1" s="1"/>
  <c r="I160" i="1" s="1"/>
  <c r="J162" i="1"/>
  <c r="J161" i="1"/>
  <c r="J160" i="1" s="1"/>
  <c r="L157" i="1"/>
  <c r="K157" i="1"/>
  <c r="J157" i="1"/>
  <c r="I157" i="1"/>
  <c r="L156" i="1"/>
  <c r="K156" i="1"/>
  <c r="K155" i="1" s="1"/>
  <c r="J156" i="1"/>
  <c r="J155" i="1" s="1"/>
  <c r="I156" i="1"/>
  <c r="L155" i="1"/>
  <c r="I155" i="1"/>
  <c r="L153" i="1"/>
  <c r="K153" i="1"/>
  <c r="J153" i="1"/>
  <c r="I153" i="1"/>
  <c r="L152" i="1"/>
  <c r="K152" i="1"/>
  <c r="J152" i="1"/>
  <c r="I152" i="1"/>
  <c r="L149" i="1"/>
  <c r="L148" i="1" s="1"/>
  <c r="L147" i="1" s="1"/>
  <c r="K149" i="1"/>
  <c r="K148" i="1" s="1"/>
  <c r="K147" i="1" s="1"/>
  <c r="J149" i="1"/>
  <c r="I149" i="1"/>
  <c r="I148" i="1" s="1"/>
  <c r="I147" i="1" s="1"/>
  <c r="J148" i="1"/>
  <c r="J147" i="1"/>
  <c r="L144" i="1"/>
  <c r="L143" i="1" s="1"/>
  <c r="L142" i="1" s="1"/>
  <c r="L141" i="1" s="1"/>
  <c r="K144" i="1"/>
  <c r="K143" i="1" s="1"/>
  <c r="K142" i="1" s="1"/>
  <c r="K141" i="1" s="1"/>
  <c r="J144" i="1"/>
  <c r="I144" i="1"/>
  <c r="I143" i="1" s="1"/>
  <c r="I142" i="1" s="1"/>
  <c r="J143" i="1"/>
  <c r="J142" i="1"/>
  <c r="J141" i="1" s="1"/>
  <c r="L139" i="1"/>
  <c r="K139" i="1"/>
  <c r="J139" i="1"/>
  <c r="I139" i="1"/>
  <c r="L138" i="1"/>
  <c r="K138" i="1"/>
  <c r="J138" i="1"/>
  <c r="J137" i="1" s="1"/>
  <c r="I138" i="1"/>
  <c r="L137" i="1"/>
  <c r="K137" i="1"/>
  <c r="I137" i="1"/>
  <c r="L135" i="1"/>
  <c r="K135" i="1"/>
  <c r="J135" i="1"/>
  <c r="I135" i="1"/>
  <c r="L134" i="1"/>
  <c r="K134" i="1"/>
  <c r="K133" i="1" s="1"/>
  <c r="J134" i="1"/>
  <c r="J133" i="1" s="1"/>
  <c r="I134" i="1"/>
  <c r="I133" i="1" s="1"/>
  <c r="L133" i="1"/>
  <c r="L131" i="1"/>
  <c r="K131" i="1"/>
  <c r="J131" i="1"/>
  <c r="I131" i="1"/>
  <c r="L130" i="1"/>
  <c r="K130" i="1"/>
  <c r="K129" i="1" s="1"/>
  <c r="J130" i="1"/>
  <c r="J129" i="1" s="1"/>
  <c r="I130" i="1"/>
  <c r="I129" i="1" s="1"/>
  <c r="L129" i="1"/>
  <c r="L127" i="1"/>
  <c r="K127" i="1"/>
  <c r="J127" i="1"/>
  <c r="I127" i="1"/>
  <c r="L126" i="1"/>
  <c r="L125" i="1" s="1"/>
  <c r="K126" i="1"/>
  <c r="J126" i="1"/>
  <c r="J125" i="1" s="1"/>
  <c r="I126" i="1"/>
  <c r="K125" i="1"/>
  <c r="I125" i="1"/>
  <c r="L123" i="1"/>
  <c r="K123" i="1"/>
  <c r="J123" i="1"/>
  <c r="I123" i="1"/>
  <c r="L122" i="1"/>
  <c r="K122" i="1"/>
  <c r="J122" i="1"/>
  <c r="J121" i="1" s="1"/>
  <c r="I122" i="1"/>
  <c r="L121" i="1"/>
  <c r="K121" i="1"/>
  <c r="I121" i="1"/>
  <c r="L118" i="1"/>
  <c r="K118" i="1"/>
  <c r="J118" i="1"/>
  <c r="I118" i="1"/>
  <c r="L117" i="1"/>
  <c r="K117" i="1"/>
  <c r="J117" i="1"/>
  <c r="J116" i="1" s="1"/>
  <c r="I117" i="1"/>
  <c r="L116" i="1"/>
  <c r="K116" i="1"/>
  <c r="I116" i="1"/>
  <c r="L112" i="1"/>
  <c r="K112" i="1"/>
  <c r="J112" i="1"/>
  <c r="J111" i="1" s="1"/>
  <c r="I112" i="1"/>
  <c r="L111" i="1"/>
  <c r="K111" i="1"/>
  <c r="I111" i="1"/>
  <c r="L108" i="1"/>
  <c r="K108" i="1"/>
  <c r="J108" i="1"/>
  <c r="I108" i="1"/>
  <c r="L107" i="1"/>
  <c r="K107" i="1"/>
  <c r="J107" i="1"/>
  <c r="I107" i="1"/>
  <c r="L106" i="1"/>
  <c r="K106" i="1"/>
  <c r="I106" i="1"/>
  <c r="L103" i="1"/>
  <c r="K103" i="1"/>
  <c r="J103" i="1"/>
  <c r="I103" i="1"/>
  <c r="L102" i="1"/>
  <c r="K102" i="1"/>
  <c r="J102" i="1"/>
  <c r="J101" i="1" s="1"/>
  <c r="I102" i="1"/>
  <c r="L101" i="1"/>
  <c r="K101" i="1"/>
  <c r="I101" i="1"/>
  <c r="L98" i="1"/>
  <c r="K98" i="1"/>
  <c r="K97" i="1" s="1"/>
  <c r="K96" i="1" s="1"/>
  <c r="K95" i="1" s="1"/>
  <c r="J98" i="1"/>
  <c r="I98" i="1"/>
  <c r="L97" i="1"/>
  <c r="J97" i="1"/>
  <c r="J96" i="1" s="1"/>
  <c r="I97" i="1"/>
  <c r="L96" i="1"/>
  <c r="L95" i="1" s="1"/>
  <c r="I96" i="1"/>
  <c r="I95" i="1" s="1"/>
  <c r="L91" i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L86" i="1"/>
  <c r="L85" i="1" s="1"/>
  <c r="L84" i="1" s="1"/>
  <c r="K86" i="1"/>
  <c r="J86" i="1"/>
  <c r="I86" i="1"/>
  <c r="K85" i="1"/>
  <c r="K84" i="1" s="1"/>
  <c r="J85" i="1"/>
  <c r="I85" i="1"/>
  <c r="J84" i="1"/>
  <c r="I84" i="1"/>
  <c r="L80" i="1"/>
  <c r="L79" i="1" s="1"/>
  <c r="K80" i="1"/>
  <c r="J80" i="1"/>
  <c r="I80" i="1"/>
  <c r="K79" i="1"/>
  <c r="J79" i="1"/>
  <c r="I79" i="1"/>
  <c r="L75" i="1"/>
  <c r="K75" i="1"/>
  <c r="J75" i="1"/>
  <c r="J74" i="1" s="1"/>
  <c r="I75" i="1"/>
  <c r="I74" i="1" s="1"/>
  <c r="L74" i="1"/>
  <c r="K74" i="1"/>
  <c r="L70" i="1"/>
  <c r="L69" i="1" s="1"/>
  <c r="L68" i="1" s="1"/>
  <c r="L67" i="1" s="1"/>
  <c r="K70" i="1"/>
  <c r="K69" i="1" s="1"/>
  <c r="K68" i="1" s="1"/>
  <c r="K67" i="1" s="1"/>
  <c r="J70" i="1"/>
  <c r="I70" i="1"/>
  <c r="J69" i="1"/>
  <c r="I69" i="1"/>
  <c r="L50" i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L45" i="1"/>
  <c r="L44" i="1" s="1"/>
  <c r="L43" i="1" s="1"/>
  <c r="K45" i="1"/>
  <c r="J45" i="1"/>
  <c r="I45" i="1"/>
  <c r="I44" i="1" s="1"/>
  <c r="I43" i="1" s="1"/>
  <c r="K44" i="1"/>
  <c r="J44" i="1"/>
  <c r="K43" i="1"/>
  <c r="J43" i="1"/>
  <c r="L41" i="1"/>
  <c r="K41" i="1"/>
  <c r="J41" i="1"/>
  <c r="I41" i="1"/>
  <c r="L39" i="1"/>
  <c r="K39" i="1"/>
  <c r="J39" i="1"/>
  <c r="I39" i="1"/>
  <c r="I38" i="1" s="1"/>
  <c r="I37" i="1" s="1"/>
  <c r="I36" i="1" s="1"/>
  <c r="L38" i="1"/>
  <c r="K38" i="1"/>
  <c r="K37" i="1" s="1"/>
  <c r="K36" i="1" s="1"/>
  <c r="J38" i="1"/>
  <c r="J37" i="1" s="1"/>
  <c r="J36" i="1" s="1"/>
  <c r="L37" i="1"/>
  <c r="L36" i="1" s="1"/>
  <c r="L367" i="11"/>
  <c r="L366" i="11" s="1"/>
  <c r="K367" i="11"/>
  <c r="J367" i="11"/>
  <c r="I367" i="11"/>
  <c r="I366" i="11" s="1"/>
  <c r="K366" i="11"/>
  <c r="J366" i="11"/>
  <c r="L364" i="11"/>
  <c r="L363" i="11" s="1"/>
  <c r="K364" i="11"/>
  <c r="K363" i="11" s="1"/>
  <c r="J364" i="11"/>
  <c r="J363" i="11" s="1"/>
  <c r="I364" i="11"/>
  <c r="I363" i="11" s="1"/>
  <c r="L361" i="11"/>
  <c r="K361" i="11"/>
  <c r="K360" i="11" s="1"/>
  <c r="J361" i="11"/>
  <c r="J360" i="11" s="1"/>
  <c r="I361" i="11"/>
  <c r="L360" i="11"/>
  <c r="I360" i="11"/>
  <c r="L357" i="11"/>
  <c r="K357" i="11"/>
  <c r="J357" i="11"/>
  <c r="I357" i="11"/>
  <c r="I356" i="11" s="1"/>
  <c r="L356" i="11"/>
  <c r="K356" i="11"/>
  <c r="J356" i="11"/>
  <c r="L353" i="11"/>
  <c r="L352" i="11" s="1"/>
  <c r="K353" i="11"/>
  <c r="K352" i="11" s="1"/>
  <c r="J353" i="11"/>
  <c r="J352" i="11" s="1"/>
  <c r="I353" i="11"/>
  <c r="I352" i="11" s="1"/>
  <c r="L349" i="11"/>
  <c r="K349" i="11"/>
  <c r="K348" i="11" s="1"/>
  <c r="J349" i="11"/>
  <c r="J348" i="11" s="1"/>
  <c r="I349" i="11"/>
  <c r="L348" i="11"/>
  <c r="I348" i="1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340" i="11"/>
  <c r="K340" i="11"/>
  <c r="J340" i="11"/>
  <c r="I340" i="11"/>
  <c r="I339" i="11" s="1"/>
  <c r="L339" i="11"/>
  <c r="K339" i="11"/>
  <c r="J339" i="11"/>
  <c r="L335" i="11"/>
  <c r="K335" i="11"/>
  <c r="J335" i="11"/>
  <c r="I335" i="11"/>
  <c r="I334" i="11" s="1"/>
  <c r="L334" i="11"/>
  <c r="K334" i="11"/>
  <c r="J334" i="11"/>
  <c r="L332" i="11"/>
  <c r="L331" i="11" s="1"/>
  <c r="K332" i="11"/>
  <c r="J332" i="11"/>
  <c r="J331" i="11" s="1"/>
  <c r="I332" i="11"/>
  <c r="I331" i="11" s="1"/>
  <c r="K331" i="11"/>
  <c r="L329" i="11"/>
  <c r="K329" i="11"/>
  <c r="K328" i="11" s="1"/>
  <c r="J329" i="11"/>
  <c r="J328" i="11" s="1"/>
  <c r="I329" i="11"/>
  <c r="L328" i="11"/>
  <c r="I328" i="11"/>
  <c r="L325" i="11"/>
  <c r="K325" i="11"/>
  <c r="J325" i="11"/>
  <c r="I325" i="11"/>
  <c r="I324" i="11" s="1"/>
  <c r="L324" i="11"/>
  <c r="K324" i="11"/>
  <c r="J324" i="11"/>
  <c r="L321" i="11"/>
  <c r="L320" i="11" s="1"/>
  <c r="K321" i="11"/>
  <c r="J321" i="11"/>
  <c r="J320" i="11" s="1"/>
  <c r="I321" i="11"/>
  <c r="I320" i="11" s="1"/>
  <c r="K320" i="11"/>
  <c r="L317" i="11"/>
  <c r="K317" i="11"/>
  <c r="K316" i="11" s="1"/>
  <c r="J317" i="11"/>
  <c r="J316" i="11" s="1"/>
  <c r="I317" i="11"/>
  <c r="L316" i="11"/>
  <c r="I316" i="11"/>
  <c r="L313" i="11"/>
  <c r="K313" i="11"/>
  <c r="J313" i="11"/>
  <c r="I313" i="11"/>
  <c r="L310" i="11"/>
  <c r="K310" i="11"/>
  <c r="K307" i="11" s="1"/>
  <c r="K306" i="11" s="1"/>
  <c r="J310" i="11"/>
  <c r="I310" i="11"/>
  <c r="L308" i="11"/>
  <c r="L307" i="11" s="1"/>
  <c r="K308" i="11"/>
  <c r="J308" i="11"/>
  <c r="J307" i="11" s="1"/>
  <c r="I308" i="11"/>
  <c r="I307" i="11" s="1"/>
  <c r="L302" i="11"/>
  <c r="K302" i="11"/>
  <c r="J302" i="11"/>
  <c r="I302" i="11"/>
  <c r="I301" i="11" s="1"/>
  <c r="L301" i="11"/>
  <c r="K301" i="11"/>
  <c r="J301" i="11"/>
  <c r="L299" i="11"/>
  <c r="L298" i="11" s="1"/>
  <c r="K299" i="11"/>
  <c r="J299" i="11"/>
  <c r="J298" i="11" s="1"/>
  <c r="I299" i="11"/>
  <c r="I298" i="11" s="1"/>
  <c r="K298" i="11"/>
  <c r="L296" i="11"/>
  <c r="K296" i="11"/>
  <c r="K295" i="11" s="1"/>
  <c r="J296" i="11"/>
  <c r="J295" i="11" s="1"/>
  <c r="I296" i="11"/>
  <c r="L295" i="11"/>
  <c r="I295" i="11"/>
  <c r="L292" i="11"/>
  <c r="K292" i="11"/>
  <c r="J292" i="11"/>
  <c r="I292" i="11"/>
  <c r="I291" i="11" s="1"/>
  <c r="L291" i="11"/>
  <c r="K291" i="11"/>
  <c r="J291" i="11"/>
  <c r="L288" i="11"/>
  <c r="L287" i="11" s="1"/>
  <c r="K288" i="11"/>
  <c r="J288" i="11"/>
  <c r="J287" i="11" s="1"/>
  <c r="I288" i="11"/>
  <c r="I287" i="11" s="1"/>
  <c r="K287" i="11"/>
  <c r="L284" i="11"/>
  <c r="K284" i="11"/>
  <c r="K283" i="11" s="1"/>
  <c r="J284" i="11"/>
  <c r="J283" i="11" s="1"/>
  <c r="I284" i="11"/>
  <c r="L283" i="11"/>
  <c r="I283" i="11"/>
  <c r="L280" i="11"/>
  <c r="K280" i="11"/>
  <c r="J280" i="11"/>
  <c r="I280" i="11"/>
  <c r="L277" i="11"/>
  <c r="K277" i="11"/>
  <c r="J277" i="11"/>
  <c r="I277" i="11"/>
  <c r="L275" i="11"/>
  <c r="L274" i="11" s="1"/>
  <c r="L273" i="11" s="1"/>
  <c r="K275" i="11"/>
  <c r="J275" i="11"/>
  <c r="J274" i="11" s="1"/>
  <c r="I275" i="11"/>
  <c r="I274" i="11" s="1"/>
  <c r="K274" i="11"/>
  <c r="L270" i="11"/>
  <c r="L269" i="11" s="1"/>
  <c r="K270" i="11"/>
  <c r="K269" i="11" s="1"/>
  <c r="J270" i="11"/>
  <c r="J269" i="11" s="1"/>
  <c r="I270" i="11"/>
  <c r="I269" i="11" s="1"/>
  <c r="L267" i="11"/>
  <c r="K267" i="11"/>
  <c r="K266" i="11" s="1"/>
  <c r="J267" i="11"/>
  <c r="J266" i="11" s="1"/>
  <c r="I267" i="11"/>
  <c r="L266" i="11"/>
  <c r="I266" i="11"/>
  <c r="L264" i="11"/>
  <c r="K264" i="11"/>
  <c r="J264" i="11"/>
  <c r="I264" i="11"/>
  <c r="I263" i="11" s="1"/>
  <c r="L263" i="11"/>
  <c r="K263" i="11"/>
  <c r="J263" i="11"/>
  <c r="L260" i="11"/>
  <c r="L259" i="11" s="1"/>
  <c r="K260" i="11"/>
  <c r="J260" i="11"/>
  <c r="J259" i="11" s="1"/>
  <c r="I260" i="11"/>
  <c r="I259" i="11" s="1"/>
  <c r="K259" i="11"/>
  <c r="L256" i="11"/>
  <c r="K256" i="11"/>
  <c r="K255" i="11" s="1"/>
  <c r="J256" i="11"/>
  <c r="J255" i="11" s="1"/>
  <c r="I256" i="11"/>
  <c r="L255" i="11"/>
  <c r="I255" i="11"/>
  <c r="L252" i="11"/>
  <c r="K252" i="11"/>
  <c r="J252" i="11"/>
  <c r="I252" i="11"/>
  <c r="L251" i="11"/>
  <c r="K251" i="11"/>
  <c r="J251" i="11"/>
  <c r="I251" i="11"/>
  <c r="L248" i="11"/>
  <c r="K248" i="11"/>
  <c r="J248" i="11"/>
  <c r="I248" i="11"/>
  <c r="L245" i="11"/>
  <c r="K245" i="11"/>
  <c r="J245" i="11"/>
  <c r="I245" i="11"/>
  <c r="L243" i="11"/>
  <c r="K243" i="11"/>
  <c r="K242" i="11" s="1"/>
  <c r="J243" i="11"/>
  <c r="J242" i="11" s="1"/>
  <c r="I243" i="11"/>
  <c r="L242" i="11"/>
  <c r="I242" i="11"/>
  <c r="L236" i="11"/>
  <c r="L235" i="11" s="1"/>
  <c r="L234" i="11" s="1"/>
  <c r="K236" i="11"/>
  <c r="K235" i="11" s="1"/>
  <c r="K234" i="11" s="1"/>
  <c r="J236" i="11"/>
  <c r="J235" i="11" s="1"/>
  <c r="J234" i="11" s="1"/>
  <c r="I236" i="11"/>
  <c r="I235" i="11" s="1"/>
  <c r="I234" i="11" s="1"/>
  <c r="L232" i="11"/>
  <c r="L231" i="11" s="1"/>
  <c r="L230" i="11" s="1"/>
  <c r="K232" i="11"/>
  <c r="K231" i="11" s="1"/>
  <c r="K230" i="11" s="1"/>
  <c r="J232" i="11"/>
  <c r="J231" i="11" s="1"/>
  <c r="J230" i="11" s="1"/>
  <c r="I232" i="11"/>
  <c r="I231" i="11" s="1"/>
  <c r="I230" i="11" s="1"/>
  <c r="P223" i="11"/>
  <c r="O223" i="11"/>
  <c r="N223" i="11"/>
  <c r="M223" i="11"/>
  <c r="L223" i="11"/>
  <c r="K223" i="11"/>
  <c r="J223" i="11"/>
  <c r="I223" i="11"/>
  <c r="I222" i="11" s="1"/>
  <c r="L222" i="11"/>
  <c r="K222" i="11"/>
  <c r="J222" i="11"/>
  <c r="L220" i="11"/>
  <c r="L219" i="11" s="1"/>
  <c r="L218" i="11" s="1"/>
  <c r="K220" i="11"/>
  <c r="K219" i="11" s="1"/>
  <c r="K218" i="11" s="1"/>
  <c r="J220" i="11"/>
  <c r="J219" i="11" s="1"/>
  <c r="J218" i="11" s="1"/>
  <c r="I220" i="11"/>
  <c r="I219" i="11" s="1"/>
  <c r="L213" i="11"/>
  <c r="L212" i="11" s="1"/>
  <c r="L211" i="11" s="1"/>
  <c r="K213" i="11"/>
  <c r="K212" i="11" s="1"/>
  <c r="K211" i="11" s="1"/>
  <c r="J213" i="11"/>
  <c r="J212" i="11" s="1"/>
  <c r="J211" i="11" s="1"/>
  <c r="I213" i="11"/>
  <c r="I212" i="11" s="1"/>
  <c r="I211" i="11" s="1"/>
  <c r="L209" i="11"/>
  <c r="L208" i="11" s="1"/>
  <c r="K209" i="11"/>
  <c r="K208" i="11" s="1"/>
  <c r="J209" i="11"/>
  <c r="J208" i="11" s="1"/>
  <c r="I209" i="11"/>
  <c r="I208" i="11" s="1"/>
  <c r="L204" i="11"/>
  <c r="K204" i="11"/>
  <c r="K203" i="11" s="1"/>
  <c r="J204" i="11"/>
  <c r="J203" i="11" s="1"/>
  <c r="I204" i="11"/>
  <c r="L203" i="11"/>
  <c r="I203" i="11"/>
  <c r="L198" i="11"/>
  <c r="K198" i="11"/>
  <c r="J198" i="11"/>
  <c r="I198" i="11"/>
  <c r="I197" i="11" s="1"/>
  <c r="L197" i="11"/>
  <c r="K197" i="11"/>
  <c r="J197" i="11"/>
  <c r="L193" i="11"/>
  <c r="L192" i="11" s="1"/>
  <c r="K193" i="11"/>
  <c r="J193" i="11"/>
  <c r="J192" i="11" s="1"/>
  <c r="I193" i="11"/>
  <c r="I192" i="11" s="1"/>
  <c r="K192" i="11"/>
  <c r="L190" i="11"/>
  <c r="K190" i="11"/>
  <c r="K189" i="11" s="1"/>
  <c r="K188" i="11" s="1"/>
  <c r="K187" i="11" s="1"/>
  <c r="J190" i="11"/>
  <c r="J189" i="11" s="1"/>
  <c r="J188" i="11" s="1"/>
  <c r="J187" i="11" s="1"/>
  <c r="I190" i="11"/>
  <c r="L189" i="11"/>
  <c r="I189" i="11"/>
  <c r="L182" i="11"/>
  <c r="K182" i="11"/>
  <c r="J182" i="11"/>
  <c r="I182" i="11"/>
  <c r="L181" i="11"/>
  <c r="K181" i="11"/>
  <c r="J181" i="11"/>
  <c r="I181" i="11"/>
  <c r="L177" i="11"/>
  <c r="L176" i="11" s="1"/>
  <c r="L175" i="11" s="1"/>
  <c r="K177" i="11"/>
  <c r="K176" i="11" s="1"/>
  <c r="K175" i="11" s="1"/>
  <c r="J177" i="11"/>
  <c r="J176" i="11" s="1"/>
  <c r="J175" i="11" s="1"/>
  <c r="I177" i="11"/>
  <c r="I176" i="11" s="1"/>
  <c r="I175" i="11" s="1"/>
  <c r="L173" i="11"/>
  <c r="L172" i="11" s="1"/>
  <c r="L171" i="11" s="1"/>
  <c r="K173" i="11"/>
  <c r="K172" i="11" s="1"/>
  <c r="K171" i="11" s="1"/>
  <c r="J173" i="11"/>
  <c r="J172" i="11" s="1"/>
  <c r="J171" i="11" s="1"/>
  <c r="I173" i="11"/>
  <c r="I172" i="11" s="1"/>
  <c r="I171" i="11" s="1"/>
  <c r="I170" i="11" s="1"/>
  <c r="L168" i="11"/>
  <c r="K168" i="11"/>
  <c r="J168" i="11"/>
  <c r="I168" i="11"/>
  <c r="L167" i="11"/>
  <c r="K167" i="11"/>
  <c r="J167" i="11"/>
  <c r="I167" i="11"/>
  <c r="L163" i="11"/>
  <c r="L162" i="11" s="1"/>
  <c r="L161" i="11" s="1"/>
  <c r="L160" i="11" s="1"/>
  <c r="K163" i="11"/>
  <c r="J163" i="11"/>
  <c r="J162" i="11" s="1"/>
  <c r="J161" i="11" s="1"/>
  <c r="J160" i="11" s="1"/>
  <c r="I163" i="11"/>
  <c r="I162" i="11" s="1"/>
  <c r="I161" i="11" s="1"/>
  <c r="I160" i="11" s="1"/>
  <c r="K162" i="11"/>
  <c r="K161" i="11"/>
  <c r="K160" i="11" s="1"/>
  <c r="L157" i="11"/>
  <c r="K157" i="11"/>
  <c r="J157" i="11"/>
  <c r="I157" i="11"/>
  <c r="L156" i="11"/>
  <c r="K156" i="11"/>
  <c r="K155" i="11" s="1"/>
  <c r="J156" i="11"/>
  <c r="J155" i="11" s="1"/>
  <c r="I156" i="11"/>
  <c r="L155" i="11"/>
  <c r="I155" i="11"/>
  <c r="L153" i="11"/>
  <c r="K153" i="11"/>
  <c r="J153" i="11"/>
  <c r="I153" i="11"/>
  <c r="L152" i="11"/>
  <c r="K152" i="11"/>
  <c r="J152" i="11"/>
  <c r="I152" i="11"/>
  <c r="L149" i="11"/>
  <c r="L148" i="11" s="1"/>
  <c r="L147" i="11" s="1"/>
  <c r="K149" i="11"/>
  <c r="J149" i="11"/>
  <c r="J148" i="11" s="1"/>
  <c r="J147" i="11" s="1"/>
  <c r="I149" i="11"/>
  <c r="I148" i="11" s="1"/>
  <c r="I147" i="11" s="1"/>
  <c r="K148" i="11"/>
  <c r="K147" i="11"/>
  <c r="L144" i="11"/>
  <c r="L143" i="11" s="1"/>
  <c r="L142" i="11" s="1"/>
  <c r="L141" i="11" s="1"/>
  <c r="K144" i="11"/>
  <c r="J144" i="11"/>
  <c r="J143" i="11" s="1"/>
  <c r="J142" i="11" s="1"/>
  <c r="J141" i="11" s="1"/>
  <c r="I144" i="11"/>
  <c r="I143" i="11" s="1"/>
  <c r="I142" i="11" s="1"/>
  <c r="K143" i="11"/>
  <c r="K142" i="11"/>
  <c r="K141" i="11" s="1"/>
  <c r="L139" i="11"/>
  <c r="K139" i="11"/>
  <c r="J139" i="11"/>
  <c r="I139" i="11"/>
  <c r="I138" i="11" s="1"/>
  <c r="I137" i="11" s="1"/>
  <c r="L138" i="11"/>
  <c r="K138" i="11"/>
  <c r="K137" i="11" s="1"/>
  <c r="J138" i="11"/>
  <c r="J137" i="11" s="1"/>
  <c r="L137" i="11"/>
  <c r="L135" i="11"/>
  <c r="K135" i="11"/>
  <c r="J135" i="11"/>
  <c r="I135" i="11"/>
  <c r="I134" i="11" s="1"/>
  <c r="I133" i="11" s="1"/>
  <c r="L134" i="11"/>
  <c r="K134" i="11"/>
  <c r="K133" i="11" s="1"/>
  <c r="J134" i="11"/>
  <c r="J133" i="11" s="1"/>
  <c r="L133" i="11"/>
  <c r="L131" i="11"/>
  <c r="K131" i="11"/>
  <c r="J131" i="11"/>
  <c r="I131" i="11"/>
  <c r="I130" i="11" s="1"/>
  <c r="I129" i="11" s="1"/>
  <c r="L130" i="11"/>
  <c r="K130" i="11"/>
  <c r="K129" i="11" s="1"/>
  <c r="J130" i="11"/>
  <c r="J129" i="11" s="1"/>
  <c r="L129" i="11"/>
  <c r="L127" i="11"/>
  <c r="K127" i="11"/>
  <c r="J127" i="11"/>
  <c r="I127" i="11"/>
  <c r="I126" i="11" s="1"/>
  <c r="I125" i="11" s="1"/>
  <c r="L126" i="11"/>
  <c r="K126" i="11"/>
  <c r="K125" i="11" s="1"/>
  <c r="J126" i="11"/>
  <c r="J125" i="11" s="1"/>
  <c r="L125" i="11"/>
  <c r="L123" i="11"/>
  <c r="K123" i="11"/>
  <c r="J123" i="11"/>
  <c r="I123" i="11"/>
  <c r="L122" i="11"/>
  <c r="K122" i="11"/>
  <c r="K121" i="11" s="1"/>
  <c r="J122" i="11"/>
  <c r="J121" i="11" s="1"/>
  <c r="I122" i="11"/>
  <c r="L121" i="11"/>
  <c r="I121" i="11"/>
  <c r="L118" i="11"/>
  <c r="K118" i="11"/>
  <c r="J118" i="11"/>
  <c r="I118" i="11"/>
  <c r="L117" i="11"/>
  <c r="K117" i="11"/>
  <c r="K116" i="11" s="1"/>
  <c r="J117" i="11"/>
  <c r="J116" i="11" s="1"/>
  <c r="I117" i="11"/>
  <c r="L116" i="11"/>
  <c r="L115" i="11" s="1"/>
  <c r="I116" i="11"/>
  <c r="L112" i="11"/>
  <c r="K112" i="11"/>
  <c r="K111" i="11" s="1"/>
  <c r="J112" i="11"/>
  <c r="J111" i="11" s="1"/>
  <c r="I112" i="11"/>
  <c r="L111" i="11"/>
  <c r="I111" i="11"/>
  <c r="L108" i="11"/>
  <c r="K108" i="11"/>
  <c r="J108" i="11"/>
  <c r="I108" i="11"/>
  <c r="I107" i="11" s="1"/>
  <c r="I106" i="11" s="1"/>
  <c r="L107" i="11"/>
  <c r="K107" i="11"/>
  <c r="K106" i="11" s="1"/>
  <c r="J107" i="11"/>
  <c r="L106" i="11"/>
  <c r="L103" i="11"/>
  <c r="K103" i="11"/>
  <c r="J103" i="11"/>
  <c r="I103" i="11"/>
  <c r="I102" i="11" s="1"/>
  <c r="I101" i="11" s="1"/>
  <c r="L102" i="11"/>
  <c r="K102" i="11"/>
  <c r="K101" i="11" s="1"/>
  <c r="J102" i="11"/>
  <c r="J101" i="11" s="1"/>
  <c r="L101" i="11"/>
  <c r="L98" i="11"/>
  <c r="K98" i="11"/>
  <c r="J98" i="11"/>
  <c r="I98" i="11"/>
  <c r="I97" i="11" s="1"/>
  <c r="I96" i="11" s="1"/>
  <c r="L97" i="11"/>
  <c r="K97" i="11"/>
  <c r="K96" i="11" s="1"/>
  <c r="K95" i="11" s="1"/>
  <c r="J97" i="11"/>
  <c r="J96" i="11" s="1"/>
  <c r="L96" i="11"/>
  <c r="L95" i="11" s="1"/>
  <c r="L91" i="11"/>
  <c r="K91" i="11"/>
  <c r="K90" i="11" s="1"/>
  <c r="K89" i="11" s="1"/>
  <c r="K88" i="11" s="1"/>
  <c r="J91" i="11"/>
  <c r="J90" i="11" s="1"/>
  <c r="J89" i="11" s="1"/>
  <c r="J88" i="11" s="1"/>
  <c r="I91" i="11"/>
  <c r="L90" i="11"/>
  <c r="L89" i="11" s="1"/>
  <c r="L88" i="11" s="1"/>
  <c r="I90" i="11"/>
  <c r="I89" i="11" s="1"/>
  <c r="I88" i="11" s="1"/>
  <c r="L86" i="11"/>
  <c r="L85" i="11" s="1"/>
  <c r="L84" i="11" s="1"/>
  <c r="K86" i="11"/>
  <c r="J86" i="11"/>
  <c r="J85" i="11" s="1"/>
  <c r="J84" i="11" s="1"/>
  <c r="I86" i="11"/>
  <c r="I85" i="11" s="1"/>
  <c r="I84" i="11" s="1"/>
  <c r="K85" i="11"/>
  <c r="K84" i="11"/>
  <c r="L80" i="11"/>
  <c r="L79" i="11" s="1"/>
  <c r="L68" i="11" s="1"/>
  <c r="L67" i="11" s="1"/>
  <c r="K80" i="11"/>
  <c r="J80" i="11"/>
  <c r="J79" i="11" s="1"/>
  <c r="I80" i="11"/>
  <c r="I79" i="11" s="1"/>
  <c r="I68" i="11" s="1"/>
  <c r="I67" i="11" s="1"/>
  <c r="K79" i="11"/>
  <c r="L75" i="11"/>
  <c r="K75" i="11"/>
  <c r="K74" i="11" s="1"/>
  <c r="J75" i="11"/>
  <c r="J74" i="11" s="1"/>
  <c r="I75" i="11"/>
  <c r="L74" i="11"/>
  <c r="I74" i="11"/>
  <c r="L70" i="11"/>
  <c r="K70" i="11"/>
  <c r="J70" i="11"/>
  <c r="I70" i="11"/>
  <c r="L69" i="11"/>
  <c r="K69" i="11"/>
  <c r="K68" i="11" s="1"/>
  <c r="K67" i="11" s="1"/>
  <c r="J69" i="11"/>
  <c r="J68" i="11" s="1"/>
  <c r="J67" i="11" s="1"/>
  <c r="I69" i="11"/>
  <c r="L50" i="11"/>
  <c r="K50" i="11"/>
  <c r="K49" i="11" s="1"/>
  <c r="K48" i="11" s="1"/>
  <c r="K47" i="11" s="1"/>
  <c r="J50" i="11"/>
  <c r="J49" i="11" s="1"/>
  <c r="J48" i="11" s="1"/>
  <c r="J47" i="11" s="1"/>
  <c r="I50" i="11"/>
  <c r="L49" i="11"/>
  <c r="L48" i="11" s="1"/>
  <c r="L47" i="11" s="1"/>
  <c r="I49" i="11"/>
  <c r="I48" i="11" s="1"/>
  <c r="I47" i="11" s="1"/>
  <c r="L45" i="11"/>
  <c r="L44" i="11" s="1"/>
  <c r="L43" i="11" s="1"/>
  <c r="K45" i="11"/>
  <c r="J45" i="11"/>
  <c r="J44" i="11" s="1"/>
  <c r="J43" i="11" s="1"/>
  <c r="I45" i="11"/>
  <c r="I44" i="11" s="1"/>
  <c r="I43" i="11" s="1"/>
  <c r="K44" i="11"/>
  <c r="K43" i="11"/>
  <c r="L41" i="11"/>
  <c r="K41" i="11"/>
  <c r="J41" i="11"/>
  <c r="I41" i="11"/>
  <c r="I38" i="11" s="1"/>
  <c r="I37" i="11" s="1"/>
  <c r="I36" i="11" s="1"/>
  <c r="L39" i="11"/>
  <c r="K39" i="11"/>
  <c r="J39" i="11"/>
  <c r="I39" i="11"/>
  <c r="L38" i="11"/>
  <c r="K38" i="11"/>
  <c r="K37" i="11" s="1"/>
  <c r="K36" i="11" s="1"/>
  <c r="J38" i="11"/>
  <c r="J37" i="11" s="1"/>
  <c r="J36" i="11" s="1"/>
  <c r="L37" i="11"/>
  <c r="L36" i="11" s="1"/>
  <c r="L367" i="3"/>
  <c r="K367" i="3"/>
  <c r="K366" i="3" s="1"/>
  <c r="J367" i="3"/>
  <c r="I367" i="3"/>
  <c r="I366" i="3" s="1"/>
  <c r="L366" i="3"/>
  <c r="J366" i="3"/>
  <c r="L364" i="3"/>
  <c r="K364" i="3"/>
  <c r="J364" i="3"/>
  <c r="I364" i="3"/>
  <c r="L363" i="3"/>
  <c r="K363" i="3"/>
  <c r="J363" i="3"/>
  <c r="I363" i="3"/>
  <c r="L361" i="3"/>
  <c r="L360" i="3" s="1"/>
  <c r="K361" i="3"/>
  <c r="J361" i="3"/>
  <c r="J360" i="3" s="1"/>
  <c r="I361" i="3"/>
  <c r="K360" i="3"/>
  <c r="I360" i="3"/>
  <c r="L357" i="3"/>
  <c r="K357" i="3"/>
  <c r="K356" i="3" s="1"/>
  <c r="J357" i="3"/>
  <c r="I357" i="3"/>
  <c r="I356" i="3" s="1"/>
  <c r="L356" i="3"/>
  <c r="J356" i="3"/>
  <c r="L353" i="3"/>
  <c r="L352" i="3" s="1"/>
  <c r="K353" i="3"/>
  <c r="J353" i="3"/>
  <c r="J352" i="3" s="1"/>
  <c r="I353" i="3"/>
  <c r="I352" i="3" s="1"/>
  <c r="K352" i="3"/>
  <c r="L349" i="3"/>
  <c r="L348" i="3" s="1"/>
  <c r="K349" i="3"/>
  <c r="J349" i="3"/>
  <c r="J348" i="3" s="1"/>
  <c r="I349" i="3"/>
  <c r="K348" i="3"/>
  <c r="I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K339" i="3" s="1"/>
  <c r="J340" i="3"/>
  <c r="I340" i="3"/>
  <c r="L339" i="3"/>
  <c r="J339" i="3"/>
  <c r="I339" i="3"/>
  <c r="L335" i="3"/>
  <c r="K335" i="3"/>
  <c r="J335" i="3"/>
  <c r="I335" i="3"/>
  <c r="L334" i="3"/>
  <c r="K334" i="3"/>
  <c r="J334" i="3"/>
  <c r="I334" i="3"/>
  <c r="L332" i="3"/>
  <c r="L331" i="3" s="1"/>
  <c r="K332" i="3"/>
  <c r="K331" i="3" s="1"/>
  <c r="J332" i="3"/>
  <c r="I332" i="3"/>
  <c r="I331" i="3" s="1"/>
  <c r="J331" i="3"/>
  <c r="L329" i="3"/>
  <c r="L328" i="3" s="1"/>
  <c r="K329" i="3"/>
  <c r="J329" i="3"/>
  <c r="J328" i="3" s="1"/>
  <c r="I329" i="3"/>
  <c r="K328" i="3"/>
  <c r="I328" i="3"/>
  <c r="L325" i="3"/>
  <c r="K325" i="3"/>
  <c r="K324" i="3" s="1"/>
  <c r="J325" i="3"/>
  <c r="I325" i="3"/>
  <c r="L324" i="3"/>
  <c r="J324" i="3"/>
  <c r="I324" i="3"/>
  <c r="L321" i="3"/>
  <c r="L320" i="3" s="1"/>
  <c r="K321" i="3"/>
  <c r="K320" i="3" s="1"/>
  <c r="J321" i="3"/>
  <c r="J320" i="3" s="1"/>
  <c r="I321" i="3"/>
  <c r="I320" i="3" s="1"/>
  <c r="L317" i="3"/>
  <c r="L316" i="3" s="1"/>
  <c r="K317" i="3"/>
  <c r="J317" i="3"/>
  <c r="J316" i="3" s="1"/>
  <c r="I317" i="3"/>
  <c r="K316" i="3"/>
  <c r="I316" i="3"/>
  <c r="L313" i="3"/>
  <c r="K313" i="3"/>
  <c r="J313" i="3"/>
  <c r="I313" i="3"/>
  <c r="L310" i="3"/>
  <c r="K310" i="3"/>
  <c r="J310" i="3"/>
  <c r="I310" i="3"/>
  <c r="L308" i="3"/>
  <c r="L307" i="3" s="1"/>
  <c r="K308" i="3"/>
  <c r="K307" i="3" s="1"/>
  <c r="J308" i="3"/>
  <c r="J307" i="3" s="1"/>
  <c r="I308" i="3"/>
  <c r="I307" i="3" s="1"/>
  <c r="L302" i="3"/>
  <c r="K302" i="3"/>
  <c r="J302" i="3"/>
  <c r="I302" i="3"/>
  <c r="I301" i="3" s="1"/>
  <c r="L301" i="3"/>
  <c r="K301" i="3"/>
  <c r="J301" i="3"/>
  <c r="L299" i="3"/>
  <c r="L298" i="3" s="1"/>
  <c r="K299" i="3"/>
  <c r="K298" i="3" s="1"/>
  <c r="J299" i="3"/>
  <c r="I299" i="3"/>
  <c r="I298" i="3" s="1"/>
  <c r="J298" i="3"/>
  <c r="L296" i="3"/>
  <c r="L295" i="3" s="1"/>
  <c r="K296" i="3"/>
  <c r="K295" i="3" s="1"/>
  <c r="J296" i="3"/>
  <c r="J295" i="3" s="1"/>
  <c r="I296" i="3"/>
  <c r="I295" i="3"/>
  <c r="L292" i="3"/>
  <c r="K292" i="3"/>
  <c r="J292" i="3"/>
  <c r="I292" i="3"/>
  <c r="L291" i="3"/>
  <c r="K291" i="3"/>
  <c r="J291" i="3"/>
  <c r="I291" i="3"/>
  <c r="L288" i="3"/>
  <c r="K288" i="3"/>
  <c r="K287" i="3" s="1"/>
  <c r="J288" i="3"/>
  <c r="J287" i="3" s="1"/>
  <c r="I288" i="3"/>
  <c r="I287" i="3" s="1"/>
  <c r="L287" i="3"/>
  <c r="L284" i="3"/>
  <c r="L283" i="3" s="1"/>
  <c r="K284" i="3"/>
  <c r="J284" i="3"/>
  <c r="J283" i="3" s="1"/>
  <c r="I284" i="3"/>
  <c r="I283" i="3" s="1"/>
  <c r="K283" i="3"/>
  <c r="L280" i="3"/>
  <c r="K280" i="3"/>
  <c r="J280" i="3"/>
  <c r="I280" i="3"/>
  <c r="L277" i="3"/>
  <c r="K277" i="3"/>
  <c r="J277" i="3"/>
  <c r="I277" i="3"/>
  <c r="L275" i="3"/>
  <c r="L274" i="3" s="1"/>
  <c r="K275" i="3"/>
  <c r="K274" i="3" s="1"/>
  <c r="J275" i="3"/>
  <c r="J274" i="3" s="1"/>
  <c r="I275" i="3"/>
  <c r="I274" i="3" s="1"/>
  <c r="L270" i="3"/>
  <c r="L269" i="3" s="1"/>
  <c r="K270" i="3"/>
  <c r="K269" i="3" s="1"/>
  <c r="J270" i="3"/>
  <c r="I270" i="3"/>
  <c r="I269" i="3" s="1"/>
  <c r="J269" i="3"/>
  <c r="L267" i="3"/>
  <c r="L266" i="3" s="1"/>
  <c r="K267" i="3"/>
  <c r="K266" i="3" s="1"/>
  <c r="J267" i="3"/>
  <c r="J266" i="3" s="1"/>
  <c r="I267" i="3"/>
  <c r="I266" i="3" s="1"/>
  <c r="L264" i="3"/>
  <c r="K264" i="3"/>
  <c r="K263" i="3" s="1"/>
  <c r="J264" i="3"/>
  <c r="I264" i="3"/>
  <c r="L263" i="3"/>
  <c r="J263" i="3"/>
  <c r="I263" i="3"/>
  <c r="L260" i="3"/>
  <c r="K260" i="3"/>
  <c r="J260" i="3"/>
  <c r="J259" i="3" s="1"/>
  <c r="I260" i="3"/>
  <c r="L259" i="3"/>
  <c r="K259" i="3"/>
  <c r="I259" i="3"/>
  <c r="L256" i="3"/>
  <c r="L255" i="3" s="1"/>
  <c r="K256" i="3"/>
  <c r="K255" i="3" s="1"/>
  <c r="J256" i="3"/>
  <c r="J255" i="3" s="1"/>
  <c r="I256" i="3"/>
  <c r="I255" i="3" s="1"/>
  <c r="L252" i="3"/>
  <c r="K252" i="3"/>
  <c r="J252" i="3"/>
  <c r="I252" i="3"/>
  <c r="L251" i="3"/>
  <c r="K251" i="3"/>
  <c r="J251" i="3"/>
  <c r="I251" i="3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J243" i="3"/>
  <c r="J242" i="3" s="1"/>
  <c r="I243" i="3"/>
  <c r="I242" i="3"/>
  <c r="L236" i="3"/>
  <c r="L235" i="3" s="1"/>
  <c r="L234" i="3" s="1"/>
  <c r="K236" i="3"/>
  <c r="K235" i="3" s="1"/>
  <c r="K234" i="3" s="1"/>
  <c r="J236" i="3"/>
  <c r="J235" i="3" s="1"/>
  <c r="J234" i="3" s="1"/>
  <c r="I236" i="3"/>
  <c r="I235" i="3" s="1"/>
  <c r="I234" i="3" s="1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 s="1"/>
  <c r="P223" i="3"/>
  <c r="O223" i="3"/>
  <c r="N223" i="3"/>
  <c r="M223" i="3"/>
  <c r="L223" i="3"/>
  <c r="K223" i="3"/>
  <c r="K222" i="3" s="1"/>
  <c r="J223" i="3"/>
  <c r="I223" i="3"/>
  <c r="I222" i="3" s="1"/>
  <c r="L222" i="3"/>
  <c r="J222" i="3"/>
  <c r="L220" i="3"/>
  <c r="L219" i="3" s="1"/>
  <c r="L218" i="3" s="1"/>
  <c r="K220" i="3"/>
  <c r="K219" i="3" s="1"/>
  <c r="J220" i="3"/>
  <c r="J219" i="3" s="1"/>
  <c r="J218" i="3" s="1"/>
  <c r="I220" i="3"/>
  <c r="I219" i="3" s="1"/>
  <c r="L213" i="3"/>
  <c r="L212" i="3" s="1"/>
  <c r="L211" i="3" s="1"/>
  <c r="K213" i="3"/>
  <c r="K212" i="3" s="1"/>
  <c r="K211" i="3" s="1"/>
  <c r="J213" i="3"/>
  <c r="J212" i="3" s="1"/>
  <c r="J211" i="3" s="1"/>
  <c r="I213" i="3"/>
  <c r="I212" i="3" s="1"/>
  <c r="I211" i="3" s="1"/>
  <c r="L209" i="3"/>
  <c r="L208" i="3" s="1"/>
  <c r="K209" i="3"/>
  <c r="K208" i="3" s="1"/>
  <c r="J209" i="3"/>
  <c r="J208" i="3" s="1"/>
  <c r="I209" i="3"/>
  <c r="I208" i="3" s="1"/>
  <c r="L204" i="3"/>
  <c r="L203" i="3" s="1"/>
  <c r="K204" i="3"/>
  <c r="J204" i="3"/>
  <c r="J203" i="3" s="1"/>
  <c r="I204" i="3"/>
  <c r="K203" i="3"/>
  <c r="I203" i="3"/>
  <c r="L198" i="3"/>
  <c r="K198" i="3"/>
  <c r="J198" i="3"/>
  <c r="I198" i="3"/>
  <c r="L197" i="3"/>
  <c r="K197" i="3"/>
  <c r="J197" i="3"/>
  <c r="I197" i="3"/>
  <c r="L193" i="3"/>
  <c r="L192" i="3" s="1"/>
  <c r="K193" i="3"/>
  <c r="K192" i="3" s="1"/>
  <c r="J193" i="3"/>
  <c r="J192" i="3" s="1"/>
  <c r="I193" i="3"/>
  <c r="I192" i="3" s="1"/>
  <c r="L190" i="3"/>
  <c r="L189" i="3" s="1"/>
  <c r="K190" i="3"/>
  <c r="J190" i="3"/>
  <c r="J189" i="3" s="1"/>
  <c r="I190" i="3"/>
  <c r="K189" i="3"/>
  <c r="K188" i="3" s="1"/>
  <c r="I189" i="3"/>
  <c r="L182" i="3"/>
  <c r="K182" i="3"/>
  <c r="J182" i="3"/>
  <c r="I182" i="3"/>
  <c r="I181" i="3" s="1"/>
  <c r="L181" i="3"/>
  <c r="K181" i="3"/>
  <c r="J181" i="3"/>
  <c r="L177" i="3"/>
  <c r="K177" i="3"/>
  <c r="K176" i="3" s="1"/>
  <c r="K175" i="3" s="1"/>
  <c r="J177" i="3"/>
  <c r="I177" i="3"/>
  <c r="L176" i="3"/>
  <c r="J176" i="3"/>
  <c r="I176" i="3"/>
  <c r="I175" i="3" s="1"/>
  <c r="L175" i="3"/>
  <c r="J175" i="3"/>
  <c r="L173" i="3"/>
  <c r="K173" i="3"/>
  <c r="K172" i="3" s="1"/>
  <c r="K171" i="3" s="1"/>
  <c r="J173" i="3"/>
  <c r="I173" i="3"/>
  <c r="L172" i="3"/>
  <c r="J172" i="3"/>
  <c r="I172" i="3"/>
  <c r="I171" i="3" s="1"/>
  <c r="I170" i="3" s="1"/>
  <c r="L171" i="3"/>
  <c r="L170" i="3" s="1"/>
  <c r="J171" i="3"/>
  <c r="J170" i="3" s="1"/>
  <c r="L168" i="3"/>
  <c r="K168" i="3"/>
  <c r="J168" i="3"/>
  <c r="I168" i="3"/>
  <c r="I167" i="3" s="1"/>
  <c r="L167" i="3"/>
  <c r="K167" i="3"/>
  <c r="J167" i="3"/>
  <c r="L163" i="3"/>
  <c r="L162" i="3" s="1"/>
  <c r="L161" i="3" s="1"/>
  <c r="L160" i="3" s="1"/>
  <c r="K163" i="3"/>
  <c r="K162" i="3" s="1"/>
  <c r="K161" i="3" s="1"/>
  <c r="K160" i="3" s="1"/>
  <c r="J163" i="3"/>
  <c r="I163" i="3"/>
  <c r="J162" i="3"/>
  <c r="I162" i="3"/>
  <c r="I161" i="3" s="1"/>
  <c r="I160" i="3" s="1"/>
  <c r="J161" i="3"/>
  <c r="J160" i="3" s="1"/>
  <c r="L157" i="3"/>
  <c r="K157" i="3"/>
  <c r="K156" i="3" s="1"/>
  <c r="K155" i="3" s="1"/>
  <c r="J157" i="3"/>
  <c r="I157" i="3"/>
  <c r="I156" i="3" s="1"/>
  <c r="I155" i="3" s="1"/>
  <c r="L156" i="3"/>
  <c r="L155" i="3" s="1"/>
  <c r="J156" i="3"/>
  <c r="J155" i="3" s="1"/>
  <c r="L153" i="3"/>
  <c r="K153" i="3"/>
  <c r="K152" i="3" s="1"/>
  <c r="J153" i="3"/>
  <c r="I153" i="3"/>
  <c r="I152" i="3" s="1"/>
  <c r="L152" i="3"/>
  <c r="J152" i="3"/>
  <c r="L149" i="3"/>
  <c r="K149" i="3"/>
  <c r="J149" i="3"/>
  <c r="I149" i="3"/>
  <c r="I148" i="3" s="1"/>
  <c r="I147" i="3" s="1"/>
  <c r="L148" i="3"/>
  <c r="K148" i="3"/>
  <c r="K147" i="3" s="1"/>
  <c r="J148" i="3"/>
  <c r="L147" i="3"/>
  <c r="J147" i="3"/>
  <c r="L144" i="3"/>
  <c r="K144" i="3"/>
  <c r="J144" i="3"/>
  <c r="J143" i="3" s="1"/>
  <c r="J142" i="3" s="1"/>
  <c r="J141" i="3" s="1"/>
  <c r="I144" i="3"/>
  <c r="L143" i="3"/>
  <c r="K143" i="3"/>
  <c r="K142" i="3" s="1"/>
  <c r="I143" i="3"/>
  <c r="I142" i="3" s="1"/>
  <c r="I141" i="3" s="1"/>
  <c r="L142" i="3"/>
  <c r="L141" i="3" s="1"/>
  <c r="L139" i="3"/>
  <c r="K139" i="3"/>
  <c r="K138" i="3" s="1"/>
  <c r="K137" i="3" s="1"/>
  <c r="J139" i="3"/>
  <c r="I139" i="3"/>
  <c r="L138" i="3"/>
  <c r="L137" i="3" s="1"/>
  <c r="J138" i="3"/>
  <c r="J137" i="3" s="1"/>
  <c r="I138" i="3"/>
  <c r="I137" i="3"/>
  <c r="L135" i="3"/>
  <c r="K135" i="3"/>
  <c r="K134" i="3" s="1"/>
  <c r="K133" i="3" s="1"/>
  <c r="J135" i="3"/>
  <c r="I135" i="3"/>
  <c r="L134" i="3"/>
  <c r="L133" i="3" s="1"/>
  <c r="J134" i="3"/>
  <c r="J133" i="3" s="1"/>
  <c r="I134" i="3"/>
  <c r="I133" i="3" s="1"/>
  <c r="L131" i="3"/>
  <c r="K131" i="3"/>
  <c r="K130" i="3" s="1"/>
  <c r="K129" i="3" s="1"/>
  <c r="J131" i="3"/>
  <c r="I131" i="3"/>
  <c r="L130" i="3"/>
  <c r="L129" i="3" s="1"/>
  <c r="J130" i="3"/>
  <c r="J129" i="3" s="1"/>
  <c r="I130" i="3"/>
  <c r="I129" i="3" s="1"/>
  <c r="L127" i="3"/>
  <c r="K127" i="3"/>
  <c r="K126" i="3" s="1"/>
  <c r="K125" i="3" s="1"/>
  <c r="J127" i="3"/>
  <c r="I127" i="3"/>
  <c r="L126" i="3"/>
  <c r="L125" i="3" s="1"/>
  <c r="J126" i="3"/>
  <c r="J125" i="3" s="1"/>
  <c r="I126" i="3"/>
  <c r="I125" i="3" s="1"/>
  <c r="L123" i="3"/>
  <c r="K123" i="3"/>
  <c r="K122" i="3" s="1"/>
  <c r="K121" i="3" s="1"/>
  <c r="J123" i="3"/>
  <c r="I123" i="3"/>
  <c r="L122" i="3"/>
  <c r="L121" i="3" s="1"/>
  <c r="J122" i="3"/>
  <c r="J121" i="3" s="1"/>
  <c r="I122" i="3"/>
  <c r="I121" i="3"/>
  <c r="L118" i="3"/>
  <c r="K118" i="3"/>
  <c r="K117" i="3" s="1"/>
  <c r="K116" i="3" s="1"/>
  <c r="K115" i="3" s="1"/>
  <c r="J118" i="3"/>
  <c r="I118" i="3"/>
  <c r="L117" i="3"/>
  <c r="L116" i="3" s="1"/>
  <c r="J117" i="3"/>
  <c r="J116" i="3" s="1"/>
  <c r="I117" i="3"/>
  <c r="I116" i="3"/>
  <c r="L112" i="3"/>
  <c r="L111" i="3" s="1"/>
  <c r="K112" i="3"/>
  <c r="J112" i="3"/>
  <c r="J111" i="3" s="1"/>
  <c r="I112" i="3"/>
  <c r="I111" i="3" s="1"/>
  <c r="K111" i="3"/>
  <c r="L108" i="3"/>
  <c r="K108" i="3"/>
  <c r="K107" i="3" s="1"/>
  <c r="K106" i="3" s="1"/>
  <c r="J108" i="3"/>
  <c r="I108" i="3"/>
  <c r="I107" i="3" s="1"/>
  <c r="L107" i="3"/>
  <c r="L106" i="3" s="1"/>
  <c r="J107" i="3"/>
  <c r="L103" i="3"/>
  <c r="K103" i="3"/>
  <c r="K102" i="3" s="1"/>
  <c r="K101" i="3" s="1"/>
  <c r="J103" i="3"/>
  <c r="I103" i="3"/>
  <c r="I102" i="3" s="1"/>
  <c r="I101" i="3" s="1"/>
  <c r="L102" i="3"/>
  <c r="L101" i="3" s="1"/>
  <c r="J102" i="3"/>
  <c r="J101" i="3" s="1"/>
  <c r="L98" i="3"/>
  <c r="K98" i="3"/>
  <c r="K97" i="3" s="1"/>
  <c r="K96" i="3" s="1"/>
  <c r="J98" i="3"/>
  <c r="I98" i="3"/>
  <c r="I97" i="3" s="1"/>
  <c r="I96" i="3" s="1"/>
  <c r="L97" i="3"/>
  <c r="L96" i="3" s="1"/>
  <c r="L95" i="3" s="1"/>
  <c r="J97" i="3"/>
  <c r="J96" i="3" s="1"/>
  <c r="L91" i="3"/>
  <c r="L90" i="3" s="1"/>
  <c r="L89" i="3" s="1"/>
  <c r="L88" i="3" s="1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86" i="3"/>
  <c r="K86" i="3"/>
  <c r="J86" i="3"/>
  <c r="I86" i="3"/>
  <c r="L85" i="3"/>
  <c r="K85" i="3"/>
  <c r="K84" i="3" s="1"/>
  <c r="J85" i="3"/>
  <c r="I85" i="3"/>
  <c r="I84" i="3" s="1"/>
  <c r="L84" i="3"/>
  <c r="J84" i="3"/>
  <c r="L80" i="3"/>
  <c r="K80" i="3"/>
  <c r="J80" i="3"/>
  <c r="I80" i="3"/>
  <c r="L79" i="3"/>
  <c r="K79" i="3"/>
  <c r="J79" i="3"/>
  <c r="I79" i="3"/>
  <c r="L75" i="3"/>
  <c r="L74" i="3" s="1"/>
  <c r="K75" i="3"/>
  <c r="J75" i="3"/>
  <c r="J74" i="3" s="1"/>
  <c r="I75" i="3"/>
  <c r="I74" i="3" s="1"/>
  <c r="K74" i="3"/>
  <c r="L70" i="3"/>
  <c r="K70" i="3"/>
  <c r="K69" i="3" s="1"/>
  <c r="K68" i="3" s="1"/>
  <c r="K67" i="3" s="1"/>
  <c r="J70" i="3"/>
  <c r="I70" i="3"/>
  <c r="I69" i="3" s="1"/>
  <c r="I68" i="3" s="1"/>
  <c r="I67" i="3" s="1"/>
  <c r="L69" i="3"/>
  <c r="J69" i="3"/>
  <c r="J68" i="3" s="1"/>
  <c r="J67" i="3" s="1"/>
  <c r="L50" i="3"/>
  <c r="L49" i="3" s="1"/>
  <c r="L48" i="3" s="1"/>
  <c r="L47" i="3" s="1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5" i="3"/>
  <c r="K45" i="3"/>
  <c r="J45" i="3"/>
  <c r="J44" i="3" s="1"/>
  <c r="J43" i="3" s="1"/>
  <c r="I45" i="3"/>
  <c r="L44" i="3"/>
  <c r="K44" i="3"/>
  <c r="K43" i="3" s="1"/>
  <c r="I44" i="3"/>
  <c r="I43" i="3" s="1"/>
  <c r="L43" i="3"/>
  <c r="L41" i="3"/>
  <c r="K41" i="3"/>
  <c r="J41" i="3"/>
  <c r="I41" i="3"/>
  <c r="L39" i="3"/>
  <c r="K39" i="3"/>
  <c r="K38" i="3" s="1"/>
  <c r="K37" i="3" s="1"/>
  <c r="J39" i="3"/>
  <c r="I39" i="3"/>
  <c r="L38" i="3"/>
  <c r="L37" i="3" s="1"/>
  <c r="L36" i="3" s="1"/>
  <c r="J38" i="3"/>
  <c r="J37" i="3" s="1"/>
  <c r="J36" i="3" s="1"/>
  <c r="I38" i="3"/>
  <c r="I37" i="3" s="1"/>
  <c r="I36" i="3" s="1"/>
  <c r="L367" i="8"/>
  <c r="K367" i="8"/>
  <c r="K366" i="8" s="1"/>
  <c r="J367" i="8"/>
  <c r="I367" i="8"/>
  <c r="I366" i="8" s="1"/>
  <c r="L366" i="8"/>
  <c r="J366" i="8"/>
  <c r="L364" i="8"/>
  <c r="L363" i="8" s="1"/>
  <c r="K364" i="8"/>
  <c r="J364" i="8"/>
  <c r="J363" i="8" s="1"/>
  <c r="I364" i="8"/>
  <c r="I363" i="8" s="1"/>
  <c r="K363" i="8"/>
  <c r="L361" i="8"/>
  <c r="K361" i="8"/>
  <c r="J361" i="8"/>
  <c r="J360" i="8" s="1"/>
  <c r="I361" i="8"/>
  <c r="L360" i="8"/>
  <c r="K360" i="8"/>
  <c r="I360" i="8"/>
  <c r="L357" i="8"/>
  <c r="K357" i="8"/>
  <c r="K356" i="8" s="1"/>
  <c r="J357" i="8"/>
  <c r="I357" i="8"/>
  <c r="I356" i="8" s="1"/>
  <c r="L356" i="8"/>
  <c r="J356" i="8"/>
  <c r="L353" i="8"/>
  <c r="L352" i="8" s="1"/>
  <c r="K353" i="8"/>
  <c r="J353" i="8"/>
  <c r="I353" i="8"/>
  <c r="I352" i="8" s="1"/>
  <c r="K352" i="8"/>
  <c r="J352" i="8"/>
  <c r="L349" i="8"/>
  <c r="K349" i="8"/>
  <c r="J349" i="8"/>
  <c r="J348" i="8" s="1"/>
  <c r="I349" i="8"/>
  <c r="L348" i="8"/>
  <c r="K348" i="8"/>
  <c r="I348" i="8"/>
  <c r="L345" i="8"/>
  <c r="K345" i="8"/>
  <c r="J345" i="8"/>
  <c r="I345" i="8"/>
  <c r="L342" i="8"/>
  <c r="K342" i="8"/>
  <c r="J342" i="8"/>
  <c r="I342" i="8"/>
  <c r="P340" i="8"/>
  <c r="O340" i="8"/>
  <c r="N340" i="8"/>
  <c r="M340" i="8"/>
  <c r="L340" i="8"/>
  <c r="K340" i="8"/>
  <c r="K339" i="8" s="1"/>
  <c r="J340" i="8"/>
  <c r="I340" i="8"/>
  <c r="I339" i="8" s="1"/>
  <c r="L339" i="8"/>
  <c r="J339" i="8"/>
  <c r="L335" i="8"/>
  <c r="K335" i="8"/>
  <c r="K334" i="8" s="1"/>
  <c r="J335" i="8"/>
  <c r="I335" i="8"/>
  <c r="I334" i="8" s="1"/>
  <c r="L334" i="8"/>
  <c r="J334" i="8"/>
  <c r="L332" i="8"/>
  <c r="L331" i="8" s="1"/>
  <c r="K332" i="8"/>
  <c r="J332" i="8"/>
  <c r="J331" i="8" s="1"/>
  <c r="I332" i="8"/>
  <c r="I331" i="8" s="1"/>
  <c r="K331" i="8"/>
  <c r="L329" i="8"/>
  <c r="K329" i="8"/>
  <c r="J329" i="8"/>
  <c r="J328" i="8" s="1"/>
  <c r="I329" i="8"/>
  <c r="L328" i="8"/>
  <c r="K328" i="8"/>
  <c r="I328" i="8"/>
  <c r="L325" i="8"/>
  <c r="K325" i="8"/>
  <c r="K324" i="8" s="1"/>
  <c r="J325" i="8"/>
  <c r="I325" i="8"/>
  <c r="I324" i="8" s="1"/>
  <c r="L324" i="8"/>
  <c r="J324" i="8"/>
  <c r="L321" i="8"/>
  <c r="L320" i="8" s="1"/>
  <c r="K321" i="8"/>
  <c r="J321" i="8"/>
  <c r="J320" i="8" s="1"/>
  <c r="I321" i="8"/>
  <c r="I320" i="8" s="1"/>
  <c r="K320" i="8"/>
  <c r="L317" i="8"/>
  <c r="K317" i="8"/>
  <c r="J317" i="8"/>
  <c r="J316" i="8" s="1"/>
  <c r="I317" i="8"/>
  <c r="L316" i="8"/>
  <c r="K316" i="8"/>
  <c r="I316" i="8"/>
  <c r="L313" i="8"/>
  <c r="K313" i="8"/>
  <c r="J313" i="8"/>
  <c r="I313" i="8"/>
  <c r="L310" i="8"/>
  <c r="K310" i="8"/>
  <c r="J310" i="8"/>
  <c r="I310" i="8"/>
  <c r="L308" i="8"/>
  <c r="L307" i="8" s="1"/>
  <c r="K308" i="8"/>
  <c r="J308" i="8"/>
  <c r="J307" i="8" s="1"/>
  <c r="I308" i="8"/>
  <c r="I307" i="8" s="1"/>
  <c r="K307" i="8"/>
  <c r="K306" i="8" s="1"/>
  <c r="L302" i="8"/>
  <c r="K302" i="8"/>
  <c r="K301" i="8" s="1"/>
  <c r="J302" i="8"/>
  <c r="I302" i="8"/>
  <c r="I301" i="8" s="1"/>
  <c r="L301" i="8"/>
  <c r="J301" i="8"/>
  <c r="L299" i="8"/>
  <c r="L298" i="8" s="1"/>
  <c r="K299" i="8"/>
  <c r="J299" i="8"/>
  <c r="J298" i="8" s="1"/>
  <c r="I299" i="8"/>
  <c r="I298" i="8" s="1"/>
  <c r="K298" i="8"/>
  <c r="L296" i="8"/>
  <c r="K296" i="8"/>
  <c r="J296" i="8"/>
  <c r="J295" i="8" s="1"/>
  <c r="I296" i="8"/>
  <c r="L295" i="8"/>
  <c r="K295" i="8"/>
  <c r="I295" i="8"/>
  <c r="L292" i="8"/>
  <c r="K292" i="8"/>
  <c r="K291" i="8" s="1"/>
  <c r="J292" i="8"/>
  <c r="I292" i="8"/>
  <c r="I291" i="8" s="1"/>
  <c r="L291" i="8"/>
  <c r="J291" i="8"/>
  <c r="L288" i="8"/>
  <c r="L287" i="8" s="1"/>
  <c r="K288" i="8"/>
  <c r="J288" i="8"/>
  <c r="J287" i="8" s="1"/>
  <c r="I288" i="8"/>
  <c r="I287" i="8" s="1"/>
  <c r="K287" i="8"/>
  <c r="L284" i="8"/>
  <c r="K284" i="8"/>
  <c r="J284" i="8"/>
  <c r="J283" i="8" s="1"/>
  <c r="I284" i="8"/>
  <c r="L283" i="8"/>
  <c r="K283" i="8"/>
  <c r="I283" i="8"/>
  <c r="L280" i="8"/>
  <c r="K280" i="8"/>
  <c r="J280" i="8"/>
  <c r="I280" i="8"/>
  <c r="L277" i="8"/>
  <c r="K277" i="8"/>
  <c r="J277" i="8"/>
  <c r="I277" i="8"/>
  <c r="L275" i="8"/>
  <c r="L274" i="8" s="1"/>
  <c r="K275" i="8"/>
  <c r="J275" i="8"/>
  <c r="J274" i="8" s="1"/>
  <c r="I275" i="8"/>
  <c r="I274" i="8" s="1"/>
  <c r="I273" i="8" s="1"/>
  <c r="K274" i="8"/>
  <c r="L270" i="8"/>
  <c r="L269" i="8" s="1"/>
  <c r="K270" i="8"/>
  <c r="J270" i="8"/>
  <c r="J269" i="8" s="1"/>
  <c r="I270" i="8"/>
  <c r="I269" i="8" s="1"/>
  <c r="K269" i="8"/>
  <c r="L267" i="8"/>
  <c r="K267" i="8"/>
  <c r="J267" i="8"/>
  <c r="J266" i="8" s="1"/>
  <c r="I267" i="8"/>
  <c r="L266" i="8"/>
  <c r="K266" i="8"/>
  <c r="I266" i="8"/>
  <c r="L264" i="8"/>
  <c r="K264" i="8"/>
  <c r="K263" i="8" s="1"/>
  <c r="J264" i="8"/>
  <c r="I264" i="8"/>
  <c r="I263" i="8" s="1"/>
  <c r="L263" i="8"/>
  <c r="J263" i="8"/>
  <c r="L260" i="8"/>
  <c r="L259" i="8" s="1"/>
  <c r="K260" i="8"/>
  <c r="J260" i="8"/>
  <c r="J259" i="8" s="1"/>
  <c r="I260" i="8"/>
  <c r="I259" i="8" s="1"/>
  <c r="K259" i="8"/>
  <c r="L256" i="8"/>
  <c r="K256" i="8"/>
  <c r="J256" i="8"/>
  <c r="J255" i="8" s="1"/>
  <c r="I256" i="8"/>
  <c r="L255" i="8"/>
  <c r="K255" i="8"/>
  <c r="I255" i="8"/>
  <c r="L252" i="8"/>
  <c r="K252" i="8"/>
  <c r="K251" i="8" s="1"/>
  <c r="J252" i="8"/>
  <c r="I252" i="8"/>
  <c r="I251" i="8" s="1"/>
  <c r="L251" i="8"/>
  <c r="J251" i="8"/>
  <c r="L248" i="8"/>
  <c r="K248" i="8"/>
  <c r="J248" i="8"/>
  <c r="I248" i="8"/>
  <c r="L245" i="8"/>
  <c r="K245" i="8"/>
  <c r="J245" i="8"/>
  <c r="I245" i="8"/>
  <c r="L243" i="8"/>
  <c r="K243" i="8"/>
  <c r="J243" i="8"/>
  <c r="J242" i="8" s="1"/>
  <c r="J241" i="8" s="1"/>
  <c r="I243" i="8"/>
  <c r="L242" i="8"/>
  <c r="K242" i="8"/>
  <c r="I242" i="8"/>
  <c r="I241" i="8" s="1"/>
  <c r="L236" i="8"/>
  <c r="L235" i="8" s="1"/>
  <c r="L234" i="8" s="1"/>
  <c r="K236" i="8"/>
  <c r="J236" i="8"/>
  <c r="J235" i="8" s="1"/>
  <c r="J234" i="8" s="1"/>
  <c r="I236" i="8"/>
  <c r="I235" i="8" s="1"/>
  <c r="I234" i="8" s="1"/>
  <c r="K235" i="8"/>
  <c r="K234" i="8" s="1"/>
  <c r="L232" i="8"/>
  <c r="L231" i="8" s="1"/>
  <c r="L230" i="8" s="1"/>
  <c r="K232" i="8"/>
  <c r="J232" i="8"/>
  <c r="J231" i="8" s="1"/>
  <c r="J230" i="8" s="1"/>
  <c r="I232" i="8"/>
  <c r="I231" i="8" s="1"/>
  <c r="I230" i="8" s="1"/>
  <c r="K231" i="8"/>
  <c r="K230" i="8" s="1"/>
  <c r="P223" i="8"/>
  <c r="O223" i="8"/>
  <c r="N223" i="8"/>
  <c r="M223" i="8"/>
  <c r="L223" i="8"/>
  <c r="K223" i="8"/>
  <c r="K222" i="8" s="1"/>
  <c r="J223" i="8"/>
  <c r="I223" i="8"/>
  <c r="I222" i="8" s="1"/>
  <c r="L222" i="8"/>
  <c r="J222" i="8"/>
  <c r="L220" i="8"/>
  <c r="L219" i="8" s="1"/>
  <c r="L218" i="8" s="1"/>
  <c r="K220" i="8"/>
  <c r="J220" i="8"/>
  <c r="J219" i="8" s="1"/>
  <c r="J218" i="8" s="1"/>
  <c r="I220" i="8"/>
  <c r="I219" i="8" s="1"/>
  <c r="I218" i="8" s="1"/>
  <c r="K219" i="8"/>
  <c r="L213" i="8"/>
  <c r="L212" i="8" s="1"/>
  <c r="L211" i="8" s="1"/>
  <c r="K213" i="8"/>
  <c r="J213" i="8"/>
  <c r="J212" i="8" s="1"/>
  <c r="J211" i="8" s="1"/>
  <c r="I213" i="8"/>
  <c r="I212" i="8" s="1"/>
  <c r="I211" i="8" s="1"/>
  <c r="K212" i="8"/>
  <c r="K211" i="8" s="1"/>
  <c r="L209" i="8"/>
  <c r="L208" i="8" s="1"/>
  <c r="K209" i="8"/>
  <c r="J209" i="8"/>
  <c r="J208" i="8" s="1"/>
  <c r="I209" i="8"/>
  <c r="I208" i="8" s="1"/>
  <c r="K208" i="8"/>
  <c r="L204" i="8"/>
  <c r="K204" i="8"/>
  <c r="J204" i="8"/>
  <c r="J203" i="8" s="1"/>
  <c r="I204" i="8"/>
  <c r="L203" i="8"/>
  <c r="K203" i="8"/>
  <c r="I203" i="8"/>
  <c r="L198" i="8"/>
  <c r="K198" i="8"/>
  <c r="K197" i="8" s="1"/>
  <c r="J198" i="8"/>
  <c r="I198" i="8"/>
  <c r="L197" i="8"/>
  <c r="J197" i="8"/>
  <c r="I197" i="8"/>
  <c r="L193" i="8"/>
  <c r="L192" i="8" s="1"/>
  <c r="K193" i="8"/>
  <c r="J193" i="8"/>
  <c r="J192" i="8" s="1"/>
  <c r="I193" i="8"/>
  <c r="I192" i="8" s="1"/>
  <c r="K192" i="8"/>
  <c r="L190" i="8"/>
  <c r="K190" i="8"/>
  <c r="K189" i="8" s="1"/>
  <c r="K188" i="8" s="1"/>
  <c r="J190" i="8"/>
  <c r="J189" i="8" s="1"/>
  <c r="I190" i="8"/>
  <c r="L189" i="8"/>
  <c r="L188" i="8" s="1"/>
  <c r="L187" i="8" s="1"/>
  <c r="I189" i="8"/>
  <c r="I188" i="8" s="1"/>
  <c r="L182" i="8"/>
  <c r="K182" i="8"/>
  <c r="K181" i="8" s="1"/>
  <c r="J182" i="8"/>
  <c r="I182" i="8"/>
  <c r="L181" i="8"/>
  <c r="J181" i="8"/>
  <c r="I181" i="8"/>
  <c r="L177" i="8"/>
  <c r="L176" i="8" s="1"/>
  <c r="L175" i="8" s="1"/>
  <c r="K177" i="8"/>
  <c r="J177" i="8"/>
  <c r="J176" i="8" s="1"/>
  <c r="J175" i="8" s="1"/>
  <c r="I177" i="8"/>
  <c r="I176" i="8" s="1"/>
  <c r="I175" i="8" s="1"/>
  <c r="K176" i="8"/>
  <c r="K175" i="8" s="1"/>
  <c r="L173" i="8"/>
  <c r="L172" i="8" s="1"/>
  <c r="L171" i="8" s="1"/>
  <c r="K173" i="8"/>
  <c r="J173" i="8"/>
  <c r="J172" i="8" s="1"/>
  <c r="J171" i="8" s="1"/>
  <c r="I173" i="8"/>
  <c r="I172" i="8" s="1"/>
  <c r="I171" i="8" s="1"/>
  <c r="I170" i="8" s="1"/>
  <c r="K172" i="8"/>
  <c r="K171" i="8" s="1"/>
  <c r="L168" i="8"/>
  <c r="K168" i="8"/>
  <c r="K167" i="8" s="1"/>
  <c r="J168" i="8"/>
  <c r="I168" i="8"/>
  <c r="L167" i="8"/>
  <c r="J167" i="8"/>
  <c r="I167" i="8"/>
  <c r="L163" i="8"/>
  <c r="L162" i="8" s="1"/>
  <c r="L161" i="8" s="1"/>
  <c r="L160" i="8" s="1"/>
  <c r="K163" i="8"/>
  <c r="J163" i="8"/>
  <c r="J162" i="8" s="1"/>
  <c r="J161" i="8" s="1"/>
  <c r="J160" i="8" s="1"/>
  <c r="I163" i="8"/>
  <c r="I162" i="8" s="1"/>
  <c r="I161" i="8" s="1"/>
  <c r="I160" i="8" s="1"/>
  <c r="K162" i="8"/>
  <c r="L157" i="8"/>
  <c r="K157" i="8"/>
  <c r="K156" i="8" s="1"/>
  <c r="K155" i="8" s="1"/>
  <c r="J157" i="8"/>
  <c r="I157" i="8"/>
  <c r="L156" i="8"/>
  <c r="J156" i="8"/>
  <c r="J155" i="8" s="1"/>
  <c r="I156" i="8"/>
  <c r="L155" i="8"/>
  <c r="I155" i="8"/>
  <c r="L153" i="8"/>
  <c r="K153" i="8"/>
  <c r="K152" i="8" s="1"/>
  <c r="J153" i="8"/>
  <c r="I153" i="8"/>
  <c r="I152" i="8" s="1"/>
  <c r="L152" i="8"/>
  <c r="J152" i="8"/>
  <c r="L149" i="8"/>
  <c r="L148" i="8" s="1"/>
  <c r="L147" i="8" s="1"/>
  <c r="K149" i="8"/>
  <c r="J149" i="8"/>
  <c r="J148" i="8" s="1"/>
  <c r="J147" i="8" s="1"/>
  <c r="I149" i="8"/>
  <c r="I148" i="8" s="1"/>
  <c r="I147" i="8" s="1"/>
  <c r="K148" i="8"/>
  <c r="K147" i="8" s="1"/>
  <c r="L144" i="8"/>
  <c r="L143" i="8" s="1"/>
  <c r="L142" i="8" s="1"/>
  <c r="K144" i="8"/>
  <c r="J144" i="8"/>
  <c r="J143" i="8" s="1"/>
  <c r="J142" i="8" s="1"/>
  <c r="J141" i="8" s="1"/>
  <c r="I144" i="8"/>
  <c r="I143" i="8" s="1"/>
  <c r="I142" i="8" s="1"/>
  <c r="K143" i="8"/>
  <c r="K142" i="8" s="1"/>
  <c r="L139" i="8"/>
  <c r="K139" i="8"/>
  <c r="K138" i="8" s="1"/>
  <c r="K137" i="8" s="1"/>
  <c r="J139" i="8"/>
  <c r="I139" i="8"/>
  <c r="I138" i="8" s="1"/>
  <c r="I137" i="8" s="1"/>
  <c r="L138" i="8"/>
  <c r="J138" i="8"/>
  <c r="J137" i="8" s="1"/>
  <c r="L137" i="8"/>
  <c r="L135" i="8"/>
  <c r="K135" i="8"/>
  <c r="K134" i="8" s="1"/>
  <c r="K133" i="8" s="1"/>
  <c r="J135" i="8"/>
  <c r="I135" i="8"/>
  <c r="I134" i="8" s="1"/>
  <c r="I133" i="8" s="1"/>
  <c r="L134" i="8"/>
  <c r="J134" i="8"/>
  <c r="J133" i="8" s="1"/>
  <c r="L133" i="8"/>
  <c r="L131" i="8"/>
  <c r="K131" i="8"/>
  <c r="K130" i="8" s="1"/>
  <c r="K129" i="8" s="1"/>
  <c r="J131" i="8"/>
  <c r="I131" i="8"/>
  <c r="I130" i="8" s="1"/>
  <c r="I129" i="8" s="1"/>
  <c r="L130" i="8"/>
  <c r="J130" i="8"/>
  <c r="J129" i="8" s="1"/>
  <c r="L129" i="8"/>
  <c r="L127" i="8"/>
  <c r="K127" i="8"/>
  <c r="K126" i="8" s="1"/>
  <c r="K125" i="8" s="1"/>
  <c r="J127" i="8"/>
  <c r="I127" i="8"/>
  <c r="L126" i="8"/>
  <c r="J126" i="8"/>
  <c r="J125" i="8" s="1"/>
  <c r="I126" i="8"/>
  <c r="L125" i="8"/>
  <c r="I125" i="8"/>
  <c r="L123" i="8"/>
  <c r="K123" i="8"/>
  <c r="K122" i="8" s="1"/>
  <c r="K121" i="8" s="1"/>
  <c r="J123" i="8"/>
  <c r="I123" i="8"/>
  <c r="I122" i="8" s="1"/>
  <c r="I121" i="8" s="1"/>
  <c r="L122" i="8"/>
  <c r="J122" i="8"/>
  <c r="J121" i="8" s="1"/>
  <c r="L121" i="8"/>
  <c r="L118" i="8"/>
  <c r="K118" i="8"/>
  <c r="K117" i="8" s="1"/>
  <c r="K116" i="8" s="1"/>
  <c r="J118" i="8"/>
  <c r="I118" i="8"/>
  <c r="I117" i="8" s="1"/>
  <c r="I116" i="8" s="1"/>
  <c r="L117" i="8"/>
  <c r="J117" i="8"/>
  <c r="J116" i="8" s="1"/>
  <c r="L116" i="8"/>
  <c r="L115" i="8" s="1"/>
  <c r="L112" i="8"/>
  <c r="K112" i="8"/>
  <c r="J112" i="8"/>
  <c r="J111" i="8" s="1"/>
  <c r="I112" i="8"/>
  <c r="L111" i="8"/>
  <c r="K111" i="8"/>
  <c r="I111" i="8"/>
  <c r="L108" i="8"/>
  <c r="K108" i="8"/>
  <c r="K107" i="8" s="1"/>
  <c r="K106" i="8" s="1"/>
  <c r="J108" i="8"/>
  <c r="I108" i="8"/>
  <c r="I107" i="8" s="1"/>
  <c r="I106" i="8" s="1"/>
  <c r="L107" i="8"/>
  <c r="J107" i="8"/>
  <c r="L106" i="8"/>
  <c r="L103" i="8"/>
  <c r="K103" i="8"/>
  <c r="K102" i="8" s="1"/>
  <c r="K101" i="8" s="1"/>
  <c r="J103" i="8"/>
  <c r="I103" i="8"/>
  <c r="I102" i="8" s="1"/>
  <c r="I101" i="8" s="1"/>
  <c r="L102" i="8"/>
  <c r="J102" i="8"/>
  <c r="J101" i="8" s="1"/>
  <c r="L101" i="8"/>
  <c r="L98" i="8"/>
  <c r="K98" i="8"/>
  <c r="K97" i="8" s="1"/>
  <c r="K96" i="8" s="1"/>
  <c r="J98" i="8"/>
  <c r="I98" i="8"/>
  <c r="I97" i="8" s="1"/>
  <c r="I96" i="8" s="1"/>
  <c r="L97" i="8"/>
  <c r="J97" i="8"/>
  <c r="J96" i="8" s="1"/>
  <c r="L96" i="8"/>
  <c r="L95" i="8" s="1"/>
  <c r="L91" i="8"/>
  <c r="K91" i="8"/>
  <c r="K90" i="8" s="1"/>
  <c r="K89" i="8" s="1"/>
  <c r="K88" i="8" s="1"/>
  <c r="J91" i="8"/>
  <c r="J90" i="8" s="1"/>
  <c r="J89" i="8" s="1"/>
  <c r="J88" i="8" s="1"/>
  <c r="I91" i="8"/>
  <c r="L90" i="8"/>
  <c r="L89" i="8" s="1"/>
  <c r="L88" i="8" s="1"/>
  <c r="I90" i="8"/>
  <c r="I89" i="8" s="1"/>
  <c r="I88" i="8" s="1"/>
  <c r="L86" i="8"/>
  <c r="L85" i="8" s="1"/>
  <c r="L84" i="8" s="1"/>
  <c r="K86" i="8"/>
  <c r="J86" i="8"/>
  <c r="J85" i="8" s="1"/>
  <c r="J84" i="8" s="1"/>
  <c r="I86" i="8"/>
  <c r="I85" i="8" s="1"/>
  <c r="I84" i="8" s="1"/>
  <c r="K85" i="8"/>
  <c r="K84" i="8" s="1"/>
  <c r="L80" i="8"/>
  <c r="L79" i="8" s="1"/>
  <c r="L68" i="8" s="1"/>
  <c r="L67" i="8" s="1"/>
  <c r="K80" i="8"/>
  <c r="J80" i="8"/>
  <c r="J79" i="8" s="1"/>
  <c r="I80" i="8"/>
  <c r="I79" i="8" s="1"/>
  <c r="K79" i="8"/>
  <c r="L75" i="8"/>
  <c r="K75" i="8"/>
  <c r="J75" i="8"/>
  <c r="J74" i="8" s="1"/>
  <c r="I75" i="8"/>
  <c r="L74" i="8"/>
  <c r="K74" i="8"/>
  <c r="I74" i="8"/>
  <c r="L70" i="8"/>
  <c r="K70" i="8"/>
  <c r="K69" i="8" s="1"/>
  <c r="K68" i="8" s="1"/>
  <c r="K67" i="8" s="1"/>
  <c r="J70" i="8"/>
  <c r="I70" i="8"/>
  <c r="I69" i="8" s="1"/>
  <c r="I68" i="8" s="1"/>
  <c r="I67" i="8" s="1"/>
  <c r="L69" i="8"/>
  <c r="J69" i="8"/>
  <c r="L50" i="8"/>
  <c r="K50" i="8"/>
  <c r="K49" i="8" s="1"/>
  <c r="K48" i="8" s="1"/>
  <c r="K47" i="8" s="1"/>
  <c r="J50" i="8"/>
  <c r="J49" i="8" s="1"/>
  <c r="J48" i="8" s="1"/>
  <c r="J47" i="8" s="1"/>
  <c r="I50" i="8"/>
  <c r="L49" i="8"/>
  <c r="L48" i="8" s="1"/>
  <c r="L47" i="8" s="1"/>
  <c r="I49" i="8"/>
  <c r="I48" i="8" s="1"/>
  <c r="I47" i="8" s="1"/>
  <c r="L45" i="8"/>
  <c r="L44" i="8" s="1"/>
  <c r="L43" i="8" s="1"/>
  <c r="K45" i="8"/>
  <c r="J45" i="8"/>
  <c r="J44" i="8" s="1"/>
  <c r="J43" i="8" s="1"/>
  <c r="I45" i="8"/>
  <c r="I44" i="8" s="1"/>
  <c r="I43" i="8" s="1"/>
  <c r="K44" i="8"/>
  <c r="K43" i="8" s="1"/>
  <c r="L41" i="8"/>
  <c r="K41" i="8"/>
  <c r="J41" i="8"/>
  <c r="I41" i="8"/>
  <c r="L39" i="8"/>
  <c r="K39" i="8"/>
  <c r="K38" i="8" s="1"/>
  <c r="K37" i="8" s="1"/>
  <c r="K36" i="8" s="1"/>
  <c r="J39" i="8"/>
  <c r="I39" i="8"/>
  <c r="I38" i="8" s="1"/>
  <c r="I37" i="8" s="1"/>
  <c r="L38" i="8"/>
  <c r="J38" i="8"/>
  <c r="J37" i="8" s="1"/>
  <c r="J36" i="8" s="1"/>
  <c r="L37" i="8"/>
  <c r="L36" i="8" s="1"/>
  <c r="L367" i="31"/>
  <c r="L366" i="31" s="1"/>
  <c r="K367" i="31"/>
  <c r="J367" i="31"/>
  <c r="I367" i="31"/>
  <c r="I366" i="31" s="1"/>
  <c r="K366" i="31"/>
  <c r="J366" i="31"/>
  <c r="L364" i="31"/>
  <c r="K364" i="31"/>
  <c r="J364" i="31"/>
  <c r="I364" i="31"/>
  <c r="I363" i="31" s="1"/>
  <c r="L363" i="31"/>
  <c r="K363" i="31"/>
  <c r="J363" i="31"/>
  <c r="L361" i="31"/>
  <c r="K361" i="31"/>
  <c r="K360" i="31" s="1"/>
  <c r="J361" i="31"/>
  <c r="J360" i="31" s="1"/>
  <c r="I361" i="31"/>
  <c r="L360" i="31"/>
  <c r="I360" i="31"/>
  <c r="L357" i="31"/>
  <c r="L356" i="31" s="1"/>
  <c r="K357" i="31"/>
  <c r="J357" i="31"/>
  <c r="I357" i="31"/>
  <c r="I356" i="31" s="1"/>
  <c r="K356" i="31"/>
  <c r="J356" i="31"/>
  <c r="L353" i="31"/>
  <c r="K353" i="31"/>
  <c r="K352" i="31" s="1"/>
  <c r="J353" i="31"/>
  <c r="I353" i="31"/>
  <c r="I352" i="31" s="1"/>
  <c r="L352" i="31"/>
  <c r="J352" i="31"/>
  <c r="L349" i="31"/>
  <c r="K349" i="31"/>
  <c r="K348" i="31" s="1"/>
  <c r="J349" i="31"/>
  <c r="J348" i="31" s="1"/>
  <c r="I349" i="31"/>
  <c r="L348" i="31"/>
  <c r="I348" i="31"/>
  <c r="L345" i="31"/>
  <c r="K345" i="31"/>
  <c r="J345" i="31"/>
  <c r="I345" i="31"/>
  <c r="L342" i="31"/>
  <c r="K342" i="31"/>
  <c r="J342" i="31"/>
  <c r="I342" i="31"/>
  <c r="P340" i="31"/>
  <c r="O340" i="31"/>
  <c r="N340" i="31"/>
  <c r="M340" i="31"/>
  <c r="L340" i="31"/>
  <c r="L339" i="31" s="1"/>
  <c r="K340" i="31"/>
  <c r="J340" i="31"/>
  <c r="I340" i="31"/>
  <c r="I339" i="31" s="1"/>
  <c r="K339" i="31"/>
  <c r="J339" i="31"/>
  <c r="L335" i="31"/>
  <c r="L334" i="31" s="1"/>
  <c r="K335" i="31"/>
  <c r="J335" i="31"/>
  <c r="I335" i="31"/>
  <c r="I334" i="31" s="1"/>
  <c r="K334" i="31"/>
  <c r="J334" i="31"/>
  <c r="L332" i="31"/>
  <c r="L331" i="31" s="1"/>
  <c r="K332" i="31"/>
  <c r="K331" i="31" s="1"/>
  <c r="J332" i="31"/>
  <c r="J331" i="31" s="1"/>
  <c r="I332" i="31"/>
  <c r="I331" i="31" s="1"/>
  <c r="L329" i="31"/>
  <c r="K329" i="31"/>
  <c r="K328" i="31" s="1"/>
  <c r="J329" i="31"/>
  <c r="J328" i="31" s="1"/>
  <c r="I329" i="31"/>
  <c r="L328" i="31"/>
  <c r="I328" i="31"/>
  <c r="L325" i="31"/>
  <c r="L324" i="31" s="1"/>
  <c r="K325" i="31"/>
  <c r="J325" i="31"/>
  <c r="I325" i="31"/>
  <c r="I324" i="31" s="1"/>
  <c r="K324" i="31"/>
  <c r="J324" i="31"/>
  <c r="L321" i="31"/>
  <c r="L320" i="31" s="1"/>
  <c r="K321" i="31"/>
  <c r="K320" i="31" s="1"/>
  <c r="J321" i="31"/>
  <c r="J320" i="31" s="1"/>
  <c r="I321" i="31"/>
  <c r="I320" i="31" s="1"/>
  <c r="L317" i="31"/>
  <c r="K317" i="31"/>
  <c r="K316" i="31" s="1"/>
  <c r="J317" i="31"/>
  <c r="J316" i="31" s="1"/>
  <c r="I317" i="31"/>
  <c r="L316" i="31"/>
  <c r="I316" i="31"/>
  <c r="L313" i="31"/>
  <c r="K313" i="31"/>
  <c r="J313" i="31"/>
  <c r="I313" i="31"/>
  <c r="L310" i="31"/>
  <c r="K310" i="31"/>
  <c r="J310" i="31"/>
  <c r="I310" i="31"/>
  <c r="L308" i="31"/>
  <c r="L307" i="31" s="1"/>
  <c r="L306" i="31" s="1"/>
  <c r="K308" i="31"/>
  <c r="K307" i="31" s="1"/>
  <c r="J308" i="31"/>
  <c r="J307" i="31" s="1"/>
  <c r="I308" i="31"/>
  <c r="I307" i="31" s="1"/>
  <c r="L302" i="31"/>
  <c r="L301" i="31" s="1"/>
  <c r="K302" i="31"/>
  <c r="J302" i="31"/>
  <c r="I302" i="31"/>
  <c r="I301" i="31" s="1"/>
  <c r="K301" i="31"/>
  <c r="J301" i="31"/>
  <c r="L299" i="31"/>
  <c r="L298" i="31" s="1"/>
  <c r="K299" i="31"/>
  <c r="K298" i="31" s="1"/>
  <c r="J299" i="31"/>
  <c r="J298" i="31" s="1"/>
  <c r="I299" i="31"/>
  <c r="I298" i="31" s="1"/>
  <c r="L296" i="31"/>
  <c r="K296" i="31"/>
  <c r="K295" i="31" s="1"/>
  <c r="J296" i="31"/>
  <c r="J295" i="31" s="1"/>
  <c r="I296" i="31"/>
  <c r="L295" i="31"/>
  <c r="I295" i="31"/>
  <c r="L292" i="31"/>
  <c r="L291" i="31" s="1"/>
  <c r="K292" i="31"/>
  <c r="J292" i="31"/>
  <c r="I292" i="31"/>
  <c r="I291" i="31" s="1"/>
  <c r="K291" i="31"/>
  <c r="J291" i="31"/>
  <c r="L288" i="31"/>
  <c r="L287" i="31" s="1"/>
  <c r="K288" i="31"/>
  <c r="K287" i="31" s="1"/>
  <c r="J288" i="31"/>
  <c r="J287" i="31" s="1"/>
  <c r="I288" i="31"/>
  <c r="I287" i="31" s="1"/>
  <c r="L284" i="31"/>
  <c r="K284" i="31"/>
  <c r="K283" i="31" s="1"/>
  <c r="J284" i="31"/>
  <c r="J283" i="31" s="1"/>
  <c r="I284" i="31"/>
  <c r="L283" i="31"/>
  <c r="I283" i="31"/>
  <c r="L280" i="31"/>
  <c r="K280" i="31"/>
  <c r="J280" i="31"/>
  <c r="I280" i="31"/>
  <c r="L277" i="31"/>
  <c r="K277" i="31"/>
  <c r="J277" i="31"/>
  <c r="I277" i="31"/>
  <c r="L275" i="31"/>
  <c r="L274" i="31" s="1"/>
  <c r="K275" i="31"/>
  <c r="K274" i="31" s="1"/>
  <c r="J275" i="31"/>
  <c r="J274" i="31" s="1"/>
  <c r="I275" i="31"/>
  <c r="I274" i="31" s="1"/>
  <c r="I273" i="31" s="1"/>
  <c r="L270" i="31"/>
  <c r="L269" i="31" s="1"/>
  <c r="K270" i="31"/>
  <c r="K269" i="31" s="1"/>
  <c r="J270" i="31"/>
  <c r="J269" i="31" s="1"/>
  <c r="I270" i="31"/>
  <c r="I269" i="31" s="1"/>
  <c r="L267" i="31"/>
  <c r="K267" i="31"/>
  <c r="K266" i="31" s="1"/>
  <c r="J267" i="31"/>
  <c r="J266" i="31" s="1"/>
  <c r="I267" i="31"/>
  <c r="L266" i="31"/>
  <c r="I266" i="31"/>
  <c r="L264" i="31"/>
  <c r="L263" i="31" s="1"/>
  <c r="K264" i="31"/>
  <c r="J264" i="31"/>
  <c r="I264" i="31"/>
  <c r="I263" i="31" s="1"/>
  <c r="K263" i="31"/>
  <c r="J263" i="31"/>
  <c r="L260" i="31"/>
  <c r="L259" i="31" s="1"/>
  <c r="K260" i="31"/>
  <c r="K259" i="31" s="1"/>
  <c r="J260" i="31"/>
  <c r="J259" i="31" s="1"/>
  <c r="I260" i="31"/>
  <c r="I259" i="31" s="1"/>
  <c r="L256" i="31"/>
  <c r="K256" i="31"/>
  <c r="K255" i="31" s="1"/>
  <c r="J256" i="31"/>
  <c r="J255" i="31" s="1"/>
  <c r="I256" i="31"/>
  <c r="L255" i="31"/>
  <c r="I255" i="31"/>
  <c r="L252" i="31"/>
  <c r="L251" i="31" s="1"/>
  <c r="K252" i="31"/>
  <c r="J252" i="31"/>
  <c r="I252" i="31"/>
  <c r="I251" i="31" s="1"/>
  <c r="K251" i="31"/>
  <c r="J251" i="31"/>
  <c r="L248" i="31"/>
  <c r="K248" i="31"/>
  <c r="J248" i="31"/>
  <c r="I248" i="31"/>
  <c r="L245" i="31"/>
  <c r="K245" i="31"/>
  <c r="J245" i="31"/>
  <c r="I245" i="31"/>
  <c r="L243" i="31"/>
  <c r="K243" i="31"/>
  <c r="K242" i="31" s="1"/>
  <c r="K241" i="31" s="1"/>
  <c r="J243" i="31"/>
  <c r="J242" i="31" s="1"/>
  <c r="I243" i="31"/>
  <c r="L242" i="31"/>
  <c r="I242" i="31"/>
  <c r="L236" i="31"/>
  <c r="L235" i="31" s="1"/>
  <c r="L234" i="31" s="1"/>
  <c r="K236" i="31"/>
  <c r="K235" i="31" s="1"/>
  <c r="K234" i="31" s="1"/>
  <c r="J236" i="31"/>
  <c r="J235" i="31" s="1"/>
  <c r="J234" i="31" s="1"/>
  <c r="I236" i="31"/>
  <c r="I235" i="31" s="1"/>
  <c r="I234" i="31" s="1"/>
  <c r="L232" i="31"/>
  <c r="L231" i="31" s="1"/>
  <c r="L230" i="31" s="1"/>
  <c r="K232" i="31"/>
  <c r="K231" i="31" s="1"/>
  <c r="K230" i="31" s="1"/>
  <c r="J232" i="31"/>
  <c r="J231" i="31" s="1"/>
  <c r="J230" i="31" s="1"/>
  <c r="I232" i="31"/>
  <c r="I231" i="31" s="1"/>
  <c r="I230" i="31" s="1"/>
  <c r="P223" i="31"/>
  <c r="O223" i="31"/>
  <c r="N223" i="31"/>
  <c r="M223" i="31"/>
  <c r="L223" i="31"/>
  <c r="L222" i="31" s="1"/>
  <c r="K223" i="31"/>
  <c r="J223" i="31"/>
  <c r="I223" i="31"/>
  <c r="I222" i="31" s="1"/>
  <c r="K222" i="31"/>
  <c r="J222" i="31"/>
  <c r="L220" i="31"/>
  <c r="L219" i="31" s="1"/>
  <c r="K220" i="31"/>
  <c r="K219" i="31" s="1"/>
  <c r="K218" i="31" s="1"/>
  <c r="J220" i="31"/>
  <c r="J219" i="31" s="1"/>
  <c r="J218" i="31" s="1"/>
  <c r="I220" i="31"/>
  <c r="I219" i="31" s="1"/>
  <c r="I218" i="31" s="1"/>
  <c r="L213" i="31"/>
  <c r="L212" i="31" s="1"/>
  <c r="L211" i="31" s="1"/>
  <c r="K213" i="31"/>
  <c r="K212" i="31" s="1"/>
  <c r="K211" i="31" s="1"/>
  <c r="J213" i="31"/>
  <c r="J212" i="31" s="1"/>
  <c r="J211" i="31" s="1"/>
  <c r="I213" i="31"/>
  <c r="I212" i="31" s="1"/>
  <c r="I211" i="31" s="1"/>
  <c r="L209" i="31"/>
  <c r="L208" i="31" s="1"/>
  <c r="K209" i="31"/>
  <c r="K208" i="31" s="1"/>
  <c r="J209" i="31"/>
  <c r="J208" i="31" s="1"/>
  <c r="I209" i="31"/>
  <c r="I208" i="31" s="1"/>
  <c r="L204" i="31"/>
  <c r="K204" i="31"/>
  <c r="K203" i="31" s="1"/>
  <c r="J204" i="31"/>
  <c r="J203" i="31" s="1"/>
  <c r="I204" i="31"/>
  <c r="L203" i="31"/>
  <c r="I203" i="31"/>
  <c r="L198" i="31"/>
  <c r="K198" i="31"/>
  <c r="J198" i="31"/>
  <c r="I198" i="31"/>
  <c r="I197" i="31" s="1"/>
  <c r="L197" i="31"/>
  <c r="K197" i="31"/>
  <c r="J197" i="31"/>
  <c r="L193" i="31"/>
  <c r="L192" i="31" s="1"/>
  <c r="K193" i="31"/>
  <c r="K192" i="31" s="1"/>
  <c r="J193" i="31"/>
  <c r="J192" i="31" s="1"/>
  <c r="I193" i="31"/>
  <c r="I192" i="31" s="1"/>
  <c r="L190" i="31"/>
  <c r="K190" i="31"/>
  <c r="K189" i="31" s="1"/>
  <c r="K188" i="31" s="1"/>
  <c r="J190" i="31"/>
  <c r="J189" i="31" s="1"/>
  <c r="J188" i="31" s="1"/>
  <c r="I190" i="31"/>
  <c r="L189" i="31"/>
  <c r="I189" i="31"/>
  <c r="L182" i="31"/>
  <c r="K182" i="31"/>
  <c r="J182" i="31"/>
  <c r="I182" i="31"/>
  <c r="I181" i="31" s="1"/>
  <c r="L181" i="31"/>
  <c r="K181" i="31"/>
  <c r="J181" i="31"/>
  <c r="L177" i="31"/>
  <c r="L176" i="31" s="1"/>
  <c r="L175" i="31" s="1"/>
  <c r="K177" i="31"/>
  <c r="K176" i="31" s="1"/>
  <c r="K175" i="31" s="1"/>
  <c r="J177" i="31"/>
  <c r="J176" i="31" s="1"/>
  <c r="J175" i="31" s="1"/>
  <c r="I177" i="31"/>
  <c r="I176" i="31" s="1"/>
  <c r="L173" i="31"/>
  <c r="L172" i="31" s="1"/>
  <c r="L171" i="31" s="1"/>
  <c r="K173" i="31"/>
  <c r="K172" i="31" s="1"/>
  <c r="K171" i="31" s="1"/>
  <c r="J173" i="31"/>
  <c r="I173" i="31"/>
  <c r="I172" i="31" s="1"/>
  <c r="I171" i="31" s="1"/>
  <c r="J172" i="31"/>
  <c r="J171" i="31"/>
  <c r="L168" i="31"/>
  <c r="K168" i="31"/>
  <c r="J168" i="31"/>
  <c r="I168" i="31"/>
  <c r="I167" i="31" s="1"/>
  <c r="L167" i="31"/>
  <c r="K167" i="31"/>
  <c r="J167" i="31"/>
  <c r="L163" i="31"/>
  <c r="L162" i="31" s="1"/>
  <c r="L161" i="31" s="1"/>
  <c r="L160" i="31" s="1"/>
  <c r="K163" i="31"/>
  <c r="K162" i="31" s="1"/>
  <c r="K161" i="31" s="1"/>
  <c r="K160" i="31" s="1"/>
  <c r="J163" i="31"/>
  <c r="J162" i="31" s="1"/>
  <c r="J161" i="31" s="1"/>
  <c r="J160" i="31" s="1"/>
  <c r="I163" i="31"/>
  <c r="I162" i="31" s="1"/>
  <c r="L157" i="31"/>
  <c r="K157" i="31"/>
  <c r="J157" i="31"/>
  <c r="I157" i="31"/>
  <c r="I156" i="31" s="1"/>
  <c r="I155" i="31" s="1"/>
  <c r="L156" i="31"/>
  <c r="L155" i="31" s="1"/>
  <c r="K156" i="31"/>
  <c r="K155" i="31" s="1"/>
  <c r="J156" i="31"/>
  <c r="J155" i="31" s="1"/>
  <c r="L153" i="31"/>
  <c r="K153" i="31"/>
  <c r="J153" i="31"/>
  <c r="I153" i="31"/>
  <c r="I152" i="31" s="1"/>
  <c r="L152" i="31"/>
  <c r="K152" i="31"/>
  <c r="J152" i="31"/>
  <c r="L149" i="31"/>
  <c r="K149" i="31"/>
  <c r="K148" i="31" s="1"/>
  <c r="K147" i="31" s="1"/>
  <c r="J149" i="31"/>
  <c r="I149" i="31"/>
  <c r="I148" i="31" s="1"/>
  <c r="I147" i="31" s="1"/>
  <c r="L148" i="31"/>
  <c r="L147" i="31" s="1"/>
  <c r="J148" i="31"/>
  <c r="J147" i="31"/>
  <c r="L144" i="31"/>
  <c r="K144" i="31"/>
  <c r="K143" i="31" s="1"/>
  <c r="K142" i="31" s="1"/>
  <c r="J144" i="31"/>
  <c r="I144" i="31"/>
  <c r="I143" i="31" s="1"/>
  <c r="I142" i="31" s="1"/>
  <c r="L143" i="31"/>
  <c r="L142" i="31" s="1"/>
  <c r="J143" i="31"/>
  <c r="J142" i="31"/>
  <c r="J141" i="31" s="1"/>
  <c r="L139" i="31"/>
  <c r="L138" i="31" s="1"/>
  <c r="L137" i="31" s="1"/>
  <c r="K139" i="31"/>
  <c r="J139" i="31"/>
  <c r="I139" i="31"/>
  <c r="I138" i="31" s="1"/>
  <c r="I137" i="31" s="1"/>
  <c r="K138" i="31"/>
  <c r="K137" i="31" s="1"/>
  <c r="J138" i="31"/>
  <c r="J137" i="31" s="1"/>
  <c r="L135" i="31"/>
  <c r="L134" i="31" s="1"/>
  <c r="L133" i="31" s="1"/>
  <c r="K135" i="31"/>
  <c r="J135" i="31"/>
  <c r="I135" i="31"/>
  <c r="I134" i="31" s="1"/>
  <c r="I133" i="31" s="1"/>
  <c r="K134" i="31"/>
  <c r="K133" i="31" s="1"/>
  <c r="J134" i="31"/>
  <c r="J133" i="31" s="1"/>
  <c r="L131" i="31"/>
  <c r="L130" i="31" s="1"/>
  <c r="L129" i="31" s="1"/>
  <c r="K131" i="31"/>
  <c r="J131" i="31"/>
  <c r="I131" i="31"/>
  <c r="I130" i="31" s="1"/>
  <c r="I129" i="31" s="1"/>
  <c r="K130" i="31"/>
  <c r="K129" i="31" s="1"/>
  <c r="J130" i="31"/>
  <c r="J129" i="31" s="1"/>
  <c r="L127" i="31"/>
  <c r="L126" i="31" s="1"/>
  <c r="L125" i="31" s="1"/>
  <c r="K127" i="31"/>
  <c r="J127" i="31"/>
  <c r="I127" i="31"/>
  <c r="I126" i="31" s="1"/>
  <c r="I125" i="31" s="1"/>
  <c r="K126" i="31"/>
  <c r="K125" i="31" s="1"/>
  <c r="J126" i="31"/>
  <c r="J125" i="31" s="1"/>
  <c r="L123" i="31"/>
  <c r="L122" i="31" s="1"/>
  <c r="L121" i="31" s="1"/>
  <c r="K123" i="31"/>
  <c r="J123" i="31"/>
  <c r="I123" i="31"/>
  <c r="I122" i="31" s="1"/>
  <c r="I121" i="31" s="1"/>
  <c r="K122" i="31"/>
  <c r="K121" i="31" s="1"/>
  <c r="J122" i="31"/>
  <c r="J121" i="31" s="1"/>
  <c r="L118" i="31"/>
  <c r="L117" i="31" s="1"/>
  <c r="L116" i="31" s="1"/>
  <c r="K118" i="31"/>
  <c r="J118" i="31"/>
  <c r="I118" i="31"/>
  <c r="I117" i="31" s="1"/>
  <c r="I116" i="31" s="1"/>
  <c r="I115" i="31" s="1"/>
  <c r="K117" i="31"/>
  <c r="K116" i="31" s="1"/>
  <c r="K115" i="31" s="1"/>
  <c r="J117" i="31"/>
  <c r="J116" i="31" s="1"/>
  <c r="J115" i="31" s="1"/>
  <c r="L112" i="31"/>
  <c r="L111" i="31" s="1"/>
  <c r="K112" i="31"/>
  <c r="K111" i="31" s="1"/>
  <c r="J112" i="31"/>
  <c r="J111" i="31" s="1"/>
  <c r="I112" i="31"/>
  <c r="I111" i="31"/>
  <c r="L108" i="31"/>
  <c r="L107" i="31" s="1"/>
  <c r="K108" i="31"/>
  <c r="J108" i="31"/>
  <c r="I108" i="31"/>
  <c r="I107" i="31" s="1"/>
  <c r="I106" i="31" s="1"/>
  <c r="K107" i="31"/>
  <c r="J107" i="31"/>
  <c r="J106" i="31" s="1"/>
  <c r="L103" i="31"/>
  <c r="L102" i="31" s="1"/>
  <c r="L101" i="31" s="1"/>
  <c r="K103" i="31"/>
  <c r="J103" i="31"/>
  <c r="I103" i="31"/>
  <c r="I102" i="31" s="1"/>
  <c r="I101" i="31" s="1"/>
  <c r="K102" i="31"/>
  <c r="K101" i="31" s="1"/>
  <c r="J102" i="31"/>
  <c r="J101" i="31" s="1"/>
  <c r="L98" i="31"/>
  <c r="L97" i="31" s="1"/>
  <c r="L96" i="31" s="1"/>
  <c r="K98" i="31"/>
  <c r="J98" i="31"/>
  <c r="I98" i="31"/>
  <c r="I97" i="31" s="1"/>
  <c r="I96" i="31" s="1"/>
  <c r="I95" i="31" s="1"/>
  <c r="K97" i="31"/>
  <c r="K96" i="31" s="1"/>
  <c r="J97" i="31"/>
  <c r="J96" i="31" s="1"/>
  <c r="J95" i="31" s="1"/>
  <c r="L91" i="31"/>
  <c r="L90" i="31" s="1"/>
  <c r="L89" i="31" s="1"/>
  <c r="L88" i="31" s="1"/>
  <c r="K91" i="31"/>
  <c r="K90" i="31" s="1"/>
  <c r="K89" i="31" s="1"/>
  <c r="K88" i="31" s="1"/>
  <c r="J91" i="31"/>
  <c r="J90" i="31" s="1"/>
  <c r="J89" i="31" s="1"/>
  <c r="J88" i="31" s="1"/>
  <c r="I91" i="31"/>
  <c r="I90" i="31"/>
  <c r="I89" i="31" s="1"/>
  <c r="I88" i="31" s="1"/>
  <c r="L86" i="31"/>
  <c r="K86" i="31"/>
  <c r="K85" i="31" s="1"/>
  <c r="K84" i="31" s="1"/>
  <c r="J86" i="31"/>
  <c r="I86" i="31"/>
  <c r="I85" i="31" s="1"/>
  <c r="I84" i="31" s="1"/>
  <c r="L85" i="31"/>
  <c r="L84" i="31" s="1"/>
  <c r="J85" i="31"/>
  <c r="J84" i="31"/>
  <c r="L80" i="31"/>
  <c r="K80" i="31"/>
  <c r="K79" i="31" s="1"/>
  <c r="J80" i="31"/>
  <c r="I80" i="31"/>
  <c r="I79" i="31" s="1"/>
  <c r="L79" i="31"/>
  <c r="J79" i="31"/>
  <c r="L75" i="31"/>
  <c r="K75" i="31"/>
  <c r="K74" i="31" s="1"/>
  <c r="J75" i="31"/>
  <c r="J74" i="31" s="1"/>
  <c r="I75" i="31"/>
  <c r="L74" i="31"/>
  <c r="I74" i="31"/>
  <c r="L70" i="31"/>
  <c r="L69" i="31" s="1"/>
  <c r="L68" i="31" s="1"/>
  <c r="L67" i="31" s="1"/>
  <c r="K70" i="31"/>
  <c r="J70" i="31"/>
  <c r="I70" i="31"/>
  <c r="I69" i="31" s="1"/>
  <c r="I68" i="31" s="1"/>
  <c r="I67" i="31" s="1"/>
  <c r="K69" i="31"/>
  <c r="J69" i="31"/>
  <c r="L50" i="31"/>
  <c r="L49" i="31" s="1"/>
  <c r="L48" i="31" s="1"/>
  <c r="L47" i="31" s="1"/>
  <c r="K50" i="31"/>
  <c r="K49" i="31" s="1"/>
  <c r="K48" i="31" s="1"/>
  <c r="K47" i="31" s="1"/>
  <c r="J50" i="31"/>
  <c r="J49" i="31" s="1"/>
  <c r="J48" i="31" s="1"/>
  <c r="J47" i="31" s="1"/>
  <c r="I50" i="31"/>
  <c r="I49" i="31"/>
  <c r="I48" i="31" s="1"/>
  <c r="I47" i="31" s="1"/>
  <c r="L45" i="31"/>
  <c r="K45" i="31"/>
  <c r="K44" i="31" s="1"/>
  <c r="K43" i="31" s="1"/>
  <c r="J45" i="31"/>
  <c r="J44" i="31" s="1"/>
  <c r="J43" i="31" s="1"/>
  <c r="I45" i="31"/>
  <c r="I44" i="31" s="1"/>
  <c r="I43" i="31" s="1"/>
  <c r="L44" i="31"/>
  <c r="L43" i="31"/>
  <c r="L41" i="31"/>
  <c r="K41" i="31"/>
  <c r="J41" i="31"/>
  <c r="I41" i="31"/>
  <c r="L39" i="31"/>
  <c r="K39" i="31"/>
  <c r="J39" i="31"/>
  <c r="I39" i="31"/>
  <c r="I38" i="31" s="1"/>
  <c r="I37" i="31" s="1"/>
  <c r="L38" i="31"/>
  <c r="L37" i="31" s="1"/>
  <c r="L36" i="31" s="1"/>
  <c r="K38" i="31"/>
  <c r="K37" i="31" s="1"/>
  <c r="K36" i="31" s="1"/>
  <c r="J38" i="31"/>
  <c r="J37" i="31" s="1"/>
  <c r="L367" i="30"/>
  <c r="K367" i="30"/>
  <c r="J367" i="30"/>
  <c r="I367" i="30"/>
  <c r="I366" i="30" s="1"/>
  <c r="L366" i="30"/>
  <c r="K366" i="30"/>
  <c r="J366" i="30"/>
  <c r="L364" i="30"/>
  <c r="K364" i="30"/>
  <c r="J364" i="30"/>
  <c r="J363" i="30" s="1"/>
  <c r="I364" i="30"/>
  <c r="L363" i="30"/>
  <c r="K363" i="30"/>
  <c r="I363" i="30"/>
  <c r="L361" i="30"/>
  <c r="L360" i="30" s="1"/>
  <c r="K361" i="30"/>
  <c r="K360" i="30" s="1"/>
  <c r="J361" i="30"/>
  <c r="J360" i="30" s="1"/>
  <c r="I361" i="30"/>
  <c r="I360" i="30"/>
  <c r="L357" i="30"/>
  <c r="K357" i="30"/>
  <c r="J357" i="30"/>
  <c r="I357" i="30"/>
  <c r="I356" i="30" s="1"/>
  <c r="L356" i="30"/>
  <c r="K356" i="30"/>
  <c r="J356" i="30"/>
  <c r="L353" i="30"/>
  <c r="L352" i="30" s="1"/>
  <c r="K353" i="30"/>
  <c r="J353" i="30"/>
  <c r="J352" i="30" s="1"/>
  <c r="I353" i="30"/>
  <c r="K352" i="30"/>
  <c r="I352" i="30"/>
  <c r="L349" i="30"/>
  <c r="L348" i="30" s="1"/>
  <c r="K349" i="30"/>
  <c r="K348" i="30" s="1"/>
  <c r="J349" i="30"/>
  <c r="J348" i="30" s="1"/>
  <c r="I349" i="30"/>
  <c r="I348" i="30"/>
  <c r="L345" i="30"/>
  <c r="K345" i="30"/>
  <c r="J345" i="30"/>
  <c r="I345" i="30"/>
  <c r="L342" i="30"/>
  <c r="K342" i="30"/>
  <c r="J342" i="30"/>
  <c r="I342" i="30"/>
  <c r="P340" i="30"/>
  <c r="O340" i="30"/>
  <c r="N340" i="30"/>
  <c r="M340" i="30"/>
  <c r="L340" i="30"/>
  <c r="K340" i="30"/>
  <c r="J340" i="30"/>
  <c r="I340" i="30"/>
  <c r="I339" i="30" s="1"/>
  <c r="I338" i="30" s="1"/>
  <c r="L339" i="30"/>
  <c r="K339" i="30"/>
  <c r="J339" i="30"/>
  <c r="L335" i="30"/>
  <c r="K335" i="30"/>
  <c r="J335" i="30"/>
  <c r="I335" i="30"/>
  <c r="I334" i="30" s="1"/>
  <c r="L334" i="30"/>
  <c r="K334" i="30"/>
  <c r="J334" i="30"/>
  <c r="L332" i="30"/>
  <c r="L331" i="30" s="1"/>
  <c r="K332" i="30"/>
  <c r="K331" i="30" s="1"/>
  <c r="J332" i="30"/>
  <c r="J331" i="30" s="1"/>
  <c r="I332" i="30"/>
  <c r="I331" i="30"/>
  <c r="L329" i="30"/>
  <c r="L328" i="30" s="1"/>
  <c r="K329" i="30"/>
  <c r="K328" i="30" s="1"/>
  <c r="J329" i="30"/>
  <c r="J328" i="30" s="1"/>
  <c r="I329" i="30"/>
  <c r="I328" i="30"/>
  <c r="L325" i="30"/>
  <c r="K325" i="30"/>
  <c r="J325" i="30"/>
  <c r="I325" i="30"/>
  <c r="I324" i="30" s="1"/>
  <c r="L324" i="30"/>
  <c r="K324" i="30"/>
  <c r="J324" i="30"/>
  <c r="L321" i="30"/>
  <c r="K321" i="30"/>
  <c r="K320" i="30" s="1"/>
  <c r="J321" i="30"/>
  <c r="J320" i="30" s="1"/>
  <c r="I321" i="30"/>
  <c r="L320" i="30"/>
  <c r="I320" i="30"/>
  <c r="L317" i="30"/>
  <c r="L316" i="30" s="1"/>
  <c r="K317" i="30"/>
  <c r="K316" i="30" s="1"/>
  <c r="J317" i="30"/>
  <c r="J316" i="30" s="1"/>
  <c r="I317" i="30"/>
  <c r="I316" i="30"/>
  <c r="L313" i="30"/>
  <c r="K313" i="30"/>
  <c r="J313" i="30"/>
  <c r="I313" i="30"/>
  <c r="L310" i="30"/>
  <c r="L307" i="30" s="1"/>
  <c r="K310" i="30"/>
  <c r="J310" i="30"/>
  <c r="I310" i="30"/>
  <c r="L308" i="30"/>
  <c r="K308" i="30"/>
  <c r="K307" i="30" s="1"/>
  <c r="K306" i="30" s="1"/>
  <c r="J308" i="30"/>
  <c r="J307" i="30" s="1"/>
  <c r="I308" i="30"/>
  <c r="I307" i="30"/>
  <c r="L302" i="30"/>
  <c r="K302" i="30"/>
  <c r="J302" i="30"/>
  <c r="I302" i="30"/>
  <c r="I301" i="30" s="1"/>
  <c r="L301" i="30"/>
  <c r="K301" i="30"/>
  <c r="J301" i="30"/>
  <c r="L299" i="30"/>
  <c r="K299" i="30"/>
  <c r="K298" i="30" s="1"/>
  <c r="J299" i="30"/>
  <c r="J298" i="30" s="1"/>
  <c r="I299" i="30"/>
  <c r="L298" i="30"/>
  <c r="I298" i="30"/>
  <c r="L296" i="30"/>
  <c r="L295" i="30" s="1"/>
  <c r="K296" i="30"/>
  <c r="K295" i="30" s="1"/>
  <c r="J296" i="30"/>
  <c r="J295" i="30" s="1"/>
  <c r="I296" i="30"/>
  <c r="I295" i="30" s="1"/>
  <c r="L292" i="30"/>
  <c r="K292" i="30"/>
  <c r="J292" i="30"/>
  <c r="I292" i="30"/>
  <c r="I291" i="30" s="1"/>
  <c r="L291" i="30"/>
  <c r="K291" i="30"/>
  <c r="J291" i="30"/>
  <c r="L288" i="30"/>
  <c r="K288" i="30"/>
  <c r="K287" i="30" s="1"/>
  <c r="J288" i="30"/>
  <c r="J287" i="30" s="1"/>
  <c r="I288" i="30"/>
  <c r="L287" i="30"/>
  <c r="I287" i="30"/>
  <c r="L284" i="30"/>
  <c r="L283" i="30" s="1"/>
  <c r="K284" i="30"/>
  <c r="K283" i="30" s="1"/>
  <c r="J284" i="30"/>
  <c r="J283" i="30" s="1"/>
  <c r="I284" i="30"/>
  <c r="I283" i="30" s="1"/>
  <c r="L280" i="30"/>
  <c r="K280" i="30"/>
  <c r="J280" i="30"/>
  <c r="I280" i="30"/>
  <c r="L277" i="30"/>
  <c r="K277" i="30"/>
  <c r="J277" i="30"/>
  <c r="I277" i="30"/>
  <c r="L275" i="30"/>
  <c r="K275" i="30"/>
  <c r="K274" i="30" s="1"/>
  <c r="J275" i="30"/>
  <c r="J274" i="30" s="1"/>
  <c r="I275" i="30"/>
  <c r="L274" i="30"/>
  <c r="I274" i="30"/>
  <c r="L270" i="30"/>
  <c r="K270" i="30"/>
  <c r="K269" i="30" s="1"/>
  <c r="J270" i="30"/>
  <c r="J269" i="30" s="1"/>
  <c r="I270" i="30"/>
  <c r="L269" i="30"/>
  <c r="I269" i="30"/>
  <c r="L267" i="30"/>
  <c r="L266" i="30" s="1"/>
  <c r="K267" i="30"/>
  <c r="K266" i="30" s="1"/>
  <c r="J267" i="30"/>
  <c r="J266" i="30" s="1"/>
  <c r="I267" i="30"/>
  <c r="I266" i="30" s="1"/>
  <c r="L264" i="30"/>
  <c r="K264" i="30"/>
  <c r="J264" i="30"/>
  <c r="I264" i="30"/>
  <c r="I263" i="30" s="1"/>
  <c r="L263" i="30"/>
  <c r="K263" i="30"/>
  <c r="J263" i="30"/>
  <c r="L260" i="30"/>
  <c r="K260" i="30"/>
  <c r="K259" i="30" s="1"/>
  <c r="J260" i="30"/>
  <c r="J259" i="30" s="1"/>
  <c r="I260" i="30"/>
  <c r="L259" i="30"/>
  <c r="I259" i="30"/>
  <c r="L256" i="30"/>
  <c r="L255" i="30" s="1"/>
  <c r="K256" i="30"/>
  <c r="K255" i="30" s="1"/>
  <c r="J256" i="30"/>
  <c r="J255" i="30" s="1"/>
  <c r="I256" i="30"/>
  <c r="I255" i="30" s="1"/>
  <c r="L252" i="30"/>
  <c r="K252" i="30"/>
  <c r="J252" i="30"/>
  <c r="I252" i="30"/>
  <c r="I251" i="30" s="1"/>
  <c r="L251" i="30"/>
  <c r="K251" i="30"/>
  <c r="J251" i="30"/>
  <c r="L248" i="30"/>
  <c r="K248" i="30"/>
  <c r="J248" i="30"/>
  <c r="I248" i="30"/>
  <c r="L245" i="30"/>
  <c r="K245" i="30"/>
  <c r="J245" i="30"/>
  <c r="I245" i="30"/>
  <c r="L243" i="30"/>
  <c r="L242" i="30" s="1"/>
  <c r="K243" i="30"/>
  <c r="K242" i="30" s="1"/>
  <c r="K241" i="30" s="1"/>
  <c r="J243" i="30"/>
  <c r="J242" i="30" s="1"/>
  <c r="I243" i="30"/>
  <c r="I242" i="30" s="1"/>
  <c r="L236" i="30"/>
  <c r="K236" i="30"/>
  <c r="K235" i="30" s="1"/>
  <c r="K234" i="30" s="1"/>
  <c r="J236" i="30"/>
  <c r="J235" i="30" s="1"/>
  <c r="J234" i="30" s="1"/>
  <c r="I236" i="30"/>
  <c r="L235" i="30"/>
  <c r="I235" i="30"/>
  <c r="I234" i="30" s="1"/>
  <c r="L234" i="30"/>
  <c r="L232" i="30"/>
  <c r="K232" i="30"/>
  <c r="K231" i="30" s="1"/>
  <c r="K230" i="30" s="1"/>
  <c r="J232" i="30"/>
  <c r="J231" i="30" s="1"/>
  <c r="J230" i="30" s="1"/>
  <c r="I232" i="30"/>
  <c r="L231" i="30"/>
  <c r="I231" i="30"/>
  <c r="I230" i="30" s="1"/>
  <c r="L230" i="30"/>
  <c r="P223" i="30"/>
  <c r="O223" i="30"/>
  <c r="N223" i="30"/>
  <c r="M223" i="30"/>
  <c r="L223" i="30"/>
  <c r="K223" i="30"/>
  <c r="J223" i="30"/>
  <c r="I223" i="30"/>
  <c r="I222" i="30" s="1"/>
  <c r="L222" i="30"/>
  <c r="K222" i="30"/>
  <c r="J222" i="30"/>
  <c r="L220" i="30"/>
  <c r="K220" i="30"/>
  <c r="K219" i="30" s="1"/>
  <c r="K218" i="30" s="1"/>
  <c r="J220" i="30"/>
  <c r="J219" i="30" s="1"/>
  <c r="J218" i="30" s="1"/>
  <c r="I220" i="30"/>
  <c r="L219" i="30"/>
  <c r="I219" i="30"/>
  <c r="L218" i="30"/>
  <c r="L213" i="30"/>
  <c r="K213" i="30"/>
  <c r="K212" i="30" s="1"/>
  <c r="K211" i="30" s="1"/>
  <c r="J213" i="30"/>
  <c r="J212" i="30" s="1"/>
  <c r="J211" i="30" s="1"/>
  <c r="I213" i="30"/>
  <c r="L212" i="30"/>
  <c r="I212" i="30"/>
  <c r="I211" i="30" s="1"/>
  <c r="L211" i="30"/>
  <c r="L209" i="30"/>
  <c r="K209" i="30"/>
  <c r="K208" i="30" s="1"/>
  <c r="J209" i="30"/>
  <c r="J208" i="30" s="1"/>
  <c r="I209" i="30"/>
  <c r="L208" i="30"/>
  <c r="I208" i="30"/>
  <c r="L204" i="30"/>
  <c r="L203" i="30" s="1"/>
  <c r="K204" i="30"/>
  <c r="K203" i="30" s="1"/>
  <c r="J204" i="30"/>
  <c r="J203" i="30" s="1"/>
  <c r="I204" i="30"/>
  <c r="I203" i="30"/>
  <c r="L198" i="30"/>
  <c r="K198" i="30"/>
  <c r="J198" i="30"/>
  <c r="I198" i="30"/>
  <c r="I197" i="30" s="1"/>
  <c r="I188" i="30" s="1"/>
  <c r="L197" i="30"/>
  <c r="K197" i="30"/>
  <c r="J197" i="30"/>
  <c r="L193" i="30"/>
  <c r="K193" i="30"/>
  <c r="K192" i="30" s="1"/>
  <c r="J193" i="30"/>
  <c r="J192" i="30" s="1"/>
  <c r="I193" i="30"/>
  <c r="L192" i="30"/>
  <c r="I192" i="30"/>
  <c r="L190" i="30"/>
  <c r="L189" i="30" s="1"/>
  <c r="K190" i="30"/>
  <c r="K189" i="30" s="1"/>
  <c r="K188" i="30" s="1"/>
  <c r="K187" i="30" s="1"/>
  <c r="J190" i="30"/>
  <c r="J189" i="30" s="1"/>
  <c r="J188" i="30" s="1"/>
  <c r="I190" i="30"/>
  <c r="I189" i="30"/>
  <c r="L182" i="30"/>
  <c r="K182" i="30"/>
  <c r="J182" i="30"/>
  <c r="I182" i="30"/>
  <c r="I181" i="30" s="1"/>
  <c r="L181" i="30"/>
  <c r="K181" i="30"/>
  <c r="J181" i="30"/>
  <c r="L177" i="30"/>
  <c r="K177" i="30"/>
  <c r="K176" i="30" s="1"/>
  <c r="K175" i="30" s="1"/>
  <c r="J177" i="30"/>
  <c r="J176" i="30" s="1"/>
  <c r="J175" i="30" s="1"/>
  <c r="I177" i="30"/>
  <c r="L176" i="30"/>
  <c r="I176" i="30"/>
  <c r="L175" i="30"/>
  <c r="L173" i="30"/>
  <c r="K173" i="30"/>
  <c r="K172" i="30" s="1"/>
  <c r="K171" i="30" s="1"/>
  <c r="J173" i="30"/>
  <c r="J172" i="30" s="1"/>
  <c r="J171" i="30" s="1"/>
  <c r="J170" i="30" s="1"/>
  <c r="I173" i="30"/>
  <c r="L172" i="30"/>
  <c r="I172" i="30"/>
  <c r="I171" i="30" s="1"/>
  <c r="L171" i="30"/>
  <c r="L170" i="30" s="1"/>
  <c r="L168" i="30"/>
  <c r="K168" i="30"/>
  <c r="J168" i="30"/>
  <c r="I168" i="30"/>
  <c r="I167" i="30" s="1"/>
  <c r="L167" i="30"/>
  <c r="K167" i="30"/>
  <c r="J167" i="30"/>
  <c r="L163" i="30"/>
  <c r="K163" i="30"/>
  <c r="K162" i="30" s="1"/>
  <c r="K161" i="30" s="1"/>
  <c r="K160" i="30" s="1"/>
  <c r="J163" i="30"/>
  <c r="J162" i="30" s="1"/>
  <c r="J161" i="30" s="1"/>
  <c r="J160" i="30" s="1"/>
  <c r="I163" i="30"/>
  <c r="L162" i="30"/>
  <c r="I162" i="30"/>
  <c r="I161" i="30" s="1"/>
  <c r="I160" i="30" s="1"/>
  <c r="L161" i="30"/>
  <c r="L160" i="30" s="1"/>
  <c r="L157" i="30"/>
  <c r="K157" i="30"/>
  <c r="J157" i="30"/>
  <c r="I157" i="30"/>
  <c r="I156" i="30" s="1"/>
  <c r="I155" i="30" s="1"/>
  <c r="L156" i="30"/>
  <c r="L155" i="30" s="1"/>
  <c r="K156" i="30"/>
  <c r="K155" i="30" s="1"/>
  <c r="J156" i="30"/>
  <c r="J155" i="30" s="1"/>
  <c r="L153" i="30"/>
  <c r="K153" i="30"/>
  <c r="J153" i="30"/>
  <c r="I153" i="30"/>
  <c r="I152" i="30" s="1"/>
  <c r="L152" i="30"/>
  <c r="K152" i="30"/>
  <c r="J152" i="30"/>
  <c r="L149" i="30"/>
  <c r="K149" i="30"/>
  <c r="K148" i="30" s="1"/>
  <c r="K147" i="30" s="1"/>
  <c r="J149" i="30"/>
  <c r="J148" i="30" s="1"/>
  <c r="J147" i="30" s="1"/>
  <c r="I149" i="30"/>
  <c r="L148" i="30"/>
  <c r="I148" i="30"/>
  <c r="I147" i="30" s="1"/>
  <c r="L147" i="30"/>
  <c r="L144" i="30"/>
  <c r="K144" i="30"/>
  <c r="K143" i="30" s="1"/>
  <c r="K142" i="30" s="1"/>
  <c r="J144" i="30"/>
  <c r="J143" i="30" s="1"/>
  <c r="J142" i="30" s="1"/>
  <c r="J141" i="30" s="1"/>
  <c r="I144" i="30"/>
  <c r="I143" i="30" s="1"/>
  <c r="I142" i="30" s="1"/>
  <c r="L143" i="30"/>
  <c r="L142" i="30"/>
  <c r="L141" i="30" s="1"/>
  <c r="L139" i="30"/>
  <c r="K139" i="30"/>
  <c r="J139" i="30"/>
  <c r="I139" i="30"/>
  <c r="I138" i="30" s="1"/>
  <c r="I137" i="30" s="1"/>
  <c r="L138" i="30"/>
  <c r="L137" i="30" s="1"/>
  <c r="K138" i="30"/>
  <c r="K137" i="30" s="1"/>
  <c r="J138" i="30"/>
  <c r="J137" i="30" s="1"/>
  <c r="L135" i="30"/>
  <c r="K135" i="30"/>
  <c r="J135" i="30"/>
  <c r="I135" i="30"/>
  <c r="I134" i="30" s="1"/>
  <c r="I133" i="30" s="1"/>
  <c r="L134" i="30"/>
  <c r="L133" i="30" s="1"/>
  <c r="K134" i="30"/>
  <c r="K133" i="30" s="1"/>
  <c r="J134" i="30"/>
  <c r="J133" i="30" s="1"/>
  <c r="L131" i="30"/>
  <c r="K131" i="30"/>
  <c r="J131" i="30"/>
  <c r="I131" i="30"/>
  <c r="I130" i="30" s="1"/>
  <c r="I129" i="30" s="1"/>
  <c r="L130" i="30"/>
  <c r="L129" i="30" s="1"/>
  <c r="K130" i="30"/>
  <c r="K129" i="30" s="1"/>
  <c r="J130" i="30"/>
  <c r="J129" i="30" s="1"/>
  <c r="L127" i="30"/>
  <c r="K127" i="30"/>
  <c r="J127" i="30"/>
  <c r="I127" i="30"/>
  <c r="I126" i="30" s="1"/>
  <c r="I125" i="30" s="1"/>
  <c r="L126" i="30"/>
  <c r="L125" i="30" s="1"/>
  <c r="K126" i="30"/>
  <c r="K125" i="30" s="1"/>
  <c r="J126" i="30"/>
  <c r="J125" i="30" s="1"/>
  <c r="L123" i="30"/>
  <c r="K123" i="30"/>
  <c r="J123" i="30"/>
  <c r="I123" i="30"/>
  <c r="I122" i="30" s="1"/>
  <c r="I121" i="30" s="1"/>
  <c r="L122" i="30"/>
  <c r="L121" i="30" s="1"/>
  <c r="K122" i="30"/>
  <c r="K121" i="30" s="1"/>
  <c r="J122" i="30"/>
  <c r="J121" i="30" s="1"/>
  <c r="L118" i="30"/>
  <c r="K118" i="30"/>
  <c r="J118" i="30"/>
  <c r="I118" i="30"/>
  <c r="I117" i="30" s="1"/>
  <c r="I116" i="30" s="1"/>
  <c r="L117" i="30"/>
  <c r="L116" i="30" s="1"/>
  <c r="K117" i="30"/>
  <c r="K116" i="30" s="1"/>
  <c r="J117" i="30"/>
  <c r="J116" i="30" s="1"/>
  <c r="L112" i="30"/>
  <c r="L111" i="30" s="1"/>
  <c r="K112" i="30"/>
  <c r="K111" i="30" s="1"/>
  <c r="J112" i="30"/>
  <c r="J111" i="30" s="1"/>
  <c r="I112" i="30"/>
  <c r="I111" i="30"/>
  <c r="L108" i="30"/>
  <c r="K108" i="30"/>
  <c r="J108" i="30"/>
  <c r="I108" i="30"/>
  <c r="I107" i="30" s="1"/>
  <c r="I106" i="30" s="1"/>
  <c r="L107" i="30"/>
  <c r="K107" i="30"/>
  <c r="J107" i="30"/>
  <c r="J106" i="30" s="1"/>
  <c r="L103" i="30"/>
  <c r="K103" i="30"/>
  <c r="J103" i="30"/>
  <c r="I103" i="30"/>
  <c r="I102" i="30" s="1"/>
  <c r="I101" i="30" s="1"/>
  <c r="L102" i="30"/>
  <c r="L101" i="30" s="1"/>
  <c r="K102" i="30"/>
  <c r="K101" i="30" s="1"/>
  <c r="J102" i="30"/>
  <c r="J101" i="30" s="1"/>
  <c r="L98" i="30"/>
  <c r="K98" i="30"/>
  <c r="J98" i="30"/>
  <c r="I98" i="30"/>
  <c r="I97" i="30" s="1"/>
  <c r="I96" i="30" s="1"/>
  <c r="L97" i="30"/>
  <c r="L96" i="30" s="1"/>
  <c r="K97" i="30"/>
  <c r="K96" i="30" s="1"/>
  <c r="J97" i="30"/>
  <c r="J96" i="30" s="1"/>
  <c r="L91" i="30"/>
  <c r="L90" i="30" s="1"/>
  <c r="L89" i="30" s="1"/>
  <c r="L88" i="30" s="1"/>
  <c r="K91" i="30"/>
  <c r="K90" i="30" s="1"/>
  <c r="K89" i="30" s="1"/>
  <c r="K88" i="30" s="1"/>
  <c r="J91" i="30"/>
  <c r="J90" i="30" s="1"/>
  <c r="J89" i="30" s="1"/>
  <c r="J88" i="30" s="1"/>
  <c r="I91" i="30"/>
  <c r="I90" i="30" s="1"/>
  <c r="I89" i="30" s="1"/>
  <c r="I88" i="30" s="1"/>
  <c r="L86" i="30"/>
  <c r="K86" i="30"/>
  <c r="K85" i="30" s="1"/>
  <c r="K84" i="30" s="1"/>
  <c r="J86" i="30"/>
  <c r="J85" i="30" s="1"/>
  <c r="J84" i="30" s="1"/>
  <c r="I86" i="30"/>
  <c r="L85" i="30"/>
  <c r="I85" i="30"/>
  <c r="I84" i="30" s="1"/>
  <c r="L84" i="30"/>
  <c r="L80" i="30"/>
  <c r="K80" i="30"/>
  <c r="J80" i="30"/>
  <c r="J79" i="30" s="1"/>
  <c r="I80" i="30"/>
  <c r="L79" i="30"/>
  <c r="K79" i="30"/>
  <c r="I79" i="30"/>
  <c r="L75" i="30"/>
  <c r="L74" i="30" s="1"/>
  <c r="K75" i="30"/>
  <c r="K74" i="30" s="1"/>
  <c r="J75" i="30"/>
  <c r="J74" i="30" s="1"/>
  <c r="I75" i="30"/>
  <c r="I74" i="30" s="1"/>
  <c r="L70" i="30"/>
  <c r="K70" i="30"/>
  <c r="J70" i="30"/>
  <c r="I70" i="30"/>
  <c r="I69" i="30" s="1"/>
  <c r="L69" i="30"/>
  <c r="K69" i="30"/>
  <c r="K68" i="30" s="1"/>
  <c r="K67" i="30" s="1"/>
  <c r="J69" i="30"/>
  <c r="J68" i="30" s="1"/>
  <c r="J67" i="30" s="1"/>
  <c r="L50" i="30"/>
  <c r="L49" i="30" s="1"/>
  <c r="L48" i="30" s="1"/>
  <c r="L47" i="30" s="1"/>
  <c r="K50" i="30"/>
  <c r="K49" i="30" s="1"/>
  <c r="K48" i="30" s="1"/>
  <c r="K47" i="30" s="1"/>
  <c r="J50" i="30"/>
  <c r="J49" i="30" s="1"/>
  <c r="J48" i="30" s="1"/>
  <c r="J47" i="30" s="1"/>
  <c r="I50" i="30"/>
  <c r="I49" i="30" s="1"/>
  <c r="I48" i="30" s="1"/>
  <c r="I47" i="30" s="1"/>
  <c r="L45" i="30"/>
  <c r="L44" i="30" s="1"/>
  <c r="L43" i="30" s="1"/>
  <c r="K45" i="30"/>
  <c r="K44" i="30" s="1"/>
  <c r="K43" i="30" s="1"/>
  <c r="J45" i="30"/>
  <c r="J44" i="30" s="1"/>
  <c r="J43" i="30" s="1"/>
  <c r="I45" i="30"/>
  <c r="I44" i="30"/>
  <c r="I43" i="30" s="1"/>
  <c r="L41" i="30"/>
  <c r="K41" i="30"/>
  <c r="J41" i="30"/>
  <c r="I41" i="30"/>
  <c r="L39" i="30"/>
  <c r="K39" i="30"/>
  <c r="J39" i="30"/>
  <c r="I39" i="30"/>
  <c r="I38" i="30" s="1"/>
  <c r="I37" i="30" s="1"/>
  <c r="I36" i="30" s="1"/>
  <c r="L38" i="30"/>
  <c r="L37" i="30" s="1"/>
  <c r="L36" i="30" s="1"/>
  <c r="K38" i="30"/>
  <c r="K37" i="30" s="1"/>
  <c r="J38" i="30"/>
  <c r="J37" i="30" s="1"/>
  <c r="J36" i="30" s="1"/>
  <c r="L367" i="4"/>
  <c r="K367" i="4"/>
  <c r="K366" i="4" s="1"/>
  <c r="J367" i="4"/>
  <c r="I367" i="4"/>
  <c r="L366" i="4"/>
  <c r="J366" i="4"/>
  <c r="I366" i="4"/>
  <c r="L364" i="4"/>
  <c r="K364" i="4"/>
  <c r="J364" i="4"/>
  <c r="I364" i="4"/>
  <c r="L363" i="4"/>
  <c r="K363" i="4"/>
  <c r="J363" i="4"/>
  <c r="I363" i="4"/>
  <c r="L361" i="4"/>
  <c r="L360" i="4" s="1"/>
  <c r="K361" i="4"/>
  <c r="J361" i="4"/>
  <c r="J360" i="4" s="1"/>
  <c r="I361" i="4"/>
  <c r="I360" i="4" s="1"/>
  <c r="K360" i="4"/>
  <c r="L357" i="4"/>
  <c r="K357" i="4"/>
  <c r="K356" i="4" s="1"/>
  <c r="J357" i="4"/>
  <c r="I357" i="4"/>
  <c r="L356" i="4"/>
  <c r="J356" i="4"/>
  <c r="I356" i="4"/>
  <c r="L353" i="4"/>
  <c r="K353" i="4"/>
  <c r="K352" i="4" s="1"/>
  <c r="J353" i="4"/>
  <c r="I353" i="4"/>
  <c r="L352" i="4"/>
  <c r="J352" i="4"/>
  <c r="I352" i="4"/>
  <c r="L349" i="4"/>
  <c r="L348" i="4" s="1"/>
  <c r="K349" i="4"/>
  <c r="K348" i="4" s="1"/>
  <c r="J349" i="4"/>
  <c r="J348" i="4" s="1"/>
  <c r="I349" i="4"/>
  <c r="I348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I339" i="4" s="1"/>
  <c r="L339" i="4"/>
  <c r="K339" i="4"/>
  <c r="J339" i="4"/>
  <c r="J338" i="4" s="1"/>
  <c r="L335" i="4"/>
  <c r="K335" i="4"/>
  <c r="J335" i="4"/>
  <c r="I335" i="4"/>
  <c r="I334" i="4" s="1"/>
  <c r="L334" i="4"/>
  <c r="K334" i="4"/>
  <c r="J334" i="4"/>
  <c r="L332" i="4"/>
  <c r="K332" i="4"/>
  <c r="J332" i="4"/>
  <c r="I332" i="4"/>
  <c r="L331" i="4"/>
  <c r="K331" i="4"/>
  <c r="J331" i="4"/>
  <c r="I331" i="4"/>
  <c r="L329" i="4"/>
  <c r="L328" i="4" s="1"/>
  <c r="K329" i="4"/>
  <c r="K328" i="4" s="1"/>
  <c r="J329" i="4"/>
  <c r="J328" i="4" s="1"/>
  <c r="I329" i="4"/>
  <c r="I328" i="4" s="1"/>
  <c r="L325" i="4"/>
  <c r="K325" i="4"/>
  <c r="K324" i="4" s="1"/>
  <c r="J325" i="4"/>
  <c r="I325" i="4"/>
  <c r="L324" i="4"/>
  <c r="J324" i="4"/>
  <c r="I324" i="4"/>
  <c r="L321" i="4"/>
  <c r="K321" i="4"/>
  <c r="J321" i="4"/>
  <c r="I321" i="4"/>
  <c r="L320" i="4"/>
  <c r="K320" i="4"/>
  <c r="J320" i="4"/>
  <c r="I320" i="4"/>
  <c r="L317" i="4"/>
  <c r="L316" i="4" s="1"/>
  <c r="K317" i="4"/>
  <c r="K316" i="4" s="1"/>
  <c r="J317" i="4"/>
  <c r="J316" i="4" s="1"/>
  <c r="I317" i="4"/>
  <c r="I316" i="4" s="1"/>
  <c r="L313" i="4"/>
  <c r="K313" i="4"/>
  <c r="J313" i="4"/>
  <c r="I313" i="4"/>
  <c r="L310" i="4"/>
  <c r="L307" i="4" s="1"/>
  <c r="K310" i="4"/>
  <c r="K307" i="4" s="1"/>
  <c r="J310" i="4"/>
  <c r="J307" i="4" s="1"/>
  <c r="I310" i="4"/>
  <c r="I307" i="4" s="1"/>
  <c r="L308" i="4"/>
  <c r="K308" i="4"/>
  <c r="J308" i="4"/>
  <c r="I308" i="4"/>
  <c r="L302" i="4"/>
  <c r="K302" i="4"/>
  <c r="K301" i="4" s="1"/>
  <c r="J302" i="4"/>
  <c r="I302" i="4"/>
  <c r="L301" i="4"/>
  <c r="J301" i="4"/>
  <c r="I301" i="4"/>
  <c r="L299" i="4"/>
  <c r="K299" i="4"/>
  <c r="J299" i="4"/>
  <c r="I299" i="4"/>
  <c r="L298" i="4"/>
  <c r="K298" i="4"/>
  <c r="J298" i="4"/>
  <c r="I298" i="4"/>
  <c r="L296" i="4"/>
  <c r="L295" i="4" s="1"/>
  <c r="K296" i="4"/>
  <c r="K295" i="4" s="1"/>
  <c r="J296" i="4"/>
  <c r="J295" i="4" s="1"/>
  <c r="I296" i="4"/>
  <c r="I295" i="4" s="1"/>
  <c r="L292" i="4"/>
  <c r="K292" i="4"/>
  <c r="K291" i="4" s="1"/>
  <c r="J292" i="4"/>
  <c r="I292" i="4"/>
  <c r="I291" i="4" s="1"/>
  <c r="L291" i="4"/>
  <c r="J291" i="4"/>
  <c r="L288" i="4"/>
  <c r="K288" i="4"/>
  <c r="J288" i="4"/>
  <c r="I288" i="4"/>
  <c r="L287" i="4"/>
  <c r="K287" i="4"/>
  <c r="J287" i="4"/>
  <c r="I287" i="4"/>
  <c r="L284" i="4"/>
  <c r="L283" i="4" s="1"/>
  <c r="L273" i="4" s="1"/>
  <c r="K284" i="4"/>
  <c r="K283" i="4" s="1"/>
  <c r="J284" i="4"/>
  <c r="J283" i="4" s="1"/>
  <c r="J273" i="4" s="1"/>
  <c r="I284" i="4"/>
  <c r="I283" i="4" s="1"/>
  <c r="L280" i="4"/>
  <c r="K280" i="4"/>
  <c r="J280" i="4"/>
  <c r="I280" i="4"/>
  <c r="L277" i="4"/>
  <c r="K277" i="4"/>
  <c r="J277" i="4"/>
  <c r="I277" i="4"/>
  <c r="L275" i="4"/>
  <c r="K275" i="4"/>
  <c r="J275" i="4"/>
  <c r="I275" i="4"/>
  <c r="L274" i="4"/>
  <c r="K274" i="4"/>
  <c r="J274" i="4"/>
  <c r="I274" i="4"/>
  <c r="L270" i="4"/>
  <c r="K270" i="4"/>
  <c r="J270" i="4"/>
  <c r="I270" i="4"/>
  <c r="L269" i="4"/>
  <c r="K269" i="4"/>
  <c r="J269" i="4"/>
  <c r="I269" i="4"/>
  <c r="L267" i="4"/>
  <c r="L266" i="4" s="1"/>
  <c r="K267" i="4"/>
  <c r="J267" i="4"/>
  <c r="J266" i="4" s="1"/>
  <c r="I267" i="4"/>
  <c r="I266" i="4" s="1"/>
  <c r="K266" i="4"/>
  <c r="L264" i="4"/>
  <c r="K264" i="4"/>
  <c r="K263" i="4" s="1"/>
  <c r="J264" i="4"/>
  <c r="I264" i="4"/>
  <c r="I263" i="4" s="1"/>
  <c r="L263" i="4"/>
  <c r="J263" i="4"/>
  <c r="L260" i="4"/>
  <c r="K260" i="4"/>
  <c r="J260" i="4"/>
  <c r="I260" i="4"/>
  <c r="L259" i="4"/>
  <c r="K259" i="4"/>
  <c r="J259" i="4"/>
  <c r="I259" i="4"/>
  <c r="L256" i="4"/>
  <c r="L255" i="4" s="1"/>
  <c r="K256" i="4"/>
  <c r="K255" i="4" s="1"/>
  <c r="J256" i="4"/>
  <c r="J255" i="4" s="1"/>
  <c r="I256" i="4"/>
  <c r="I255" i="4" s="1"/>
  <c r="L252" i="4"/>
  <c r="K252" i="4"/>
  <c r="K251" i="4" s="1"/>
  <c r="J252" i="4"/>
  <c r="I252" i="4"/>
  <c r="I251" i="4" s="1"/>
  <c r="L251" i="4"/>
  <c r="J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 s="1"/>
  <c r="L236" i="4"/>
  <c r="K236" i="4"/>
  <c r="J236" i="4"/>
  <c r="I236" i="4"/>
  <c r="L235" i="4"/>
  <c r="K235" i="4"/>
  <c r="K234" i="4" s="1"/>
  <c r="J235" i="4"/>
  <c r="I235" i="4"/>
  <c r="I234" i="4" s="1"/>
  <c r="L234" i="4"/>
  <c r="J234" i="4"/>
  <c r="L232" i="4"/>
  <c r="K232" i="4"/>
  <c r="J232" i="4"/>
  <c r="I232" i="4"/>
  <c r="L231" i="4"/>
  <c r="K231" i="4"/>
  <c r="K230" i="4" s="1"/>
  <c r="J231" i="4"/>
  <c r="I231" i="4"/>
  <c r="I230" i="4" s="1"/>
  <c r="L230" i="4"/>
  <c r="J230" i="4"/>
  <c r="P223" i="4"/>
  <c r="O223" i="4"/>
  <c r="N223" i="4"/>
  <c r="M223" i="4"/>
  <c r="L223" i="4"/>
  <c r="K223" i="4"/>
  <c r="K222" i="4" s="1"/>
  <c r="J223" i="4"/>
  <c r="I223" i="4"/>
  <c r="I222" i="4" s="1"/>
  <c r="L222" i="4"/>
  <c r="J222" i="4"/>
  <c r="L220" i="4"/>
  <c r="L219" i="4" s="1"/>
  <c r="L218" i="4" s="1"/>
  <c r="K220" i="4"/>
  <c r="J220" i="4"/>
  <c r="I220" i="4"/>
  <c r="K219" i="4"/>
  <c r="J219" i="4"/>
  <c r="I219" i="4"/>
  <c r="J218" i="4"/>
  <c r="L213" i="4"/>
  <c r="L212" i="4" s="1"/>
  <c r="L211" i="4" s="1"/>
  <c r="K213" i="4"/>
  <c r="J213" i="4"/>
  <c r="J212" i="4" s="1"/>
  <c r="J211" i="4" s="1"/>
  <c r="I213" i="4"/>
  <c r="I212" i="4" s="1"/>
  <c r="I211" i="4" s="1"/>
  <c r="K212" i="4"/>
  <c r="K211" i="4" s="1"/>
  <c r="L209" i="4"/>
  <c r="L208" i="4" s="1"/>
  <c r="K209" i="4"/>
  <c r="J209" i="4"/>
  <c r="J208" i="4" s="1"/>
  <c r="I209" i="4"/>
  <c r="I208" i="4" s="1"/>
  <c r="K208" i="4"/>
  <c r="L204" i="4"/>
  <c r="L203" i="4" s="1"/>
  <c r="K204" i="4"/>
  <c r="J204" i="4"/>
  <c r="J203" i="4" s="1"/>
  <c r="I204" i="4"/>
  <c r="K203" i="4"/>
  <c r="I203" i="4"/>
  <c r="L198" i="4"/>
  <c r="K198" i="4"/>
  <c r="K197" i="4" s="1"/>
  <c r="J198" i="4"/>
  <c r="I198" i="4"/>
  <c r="I197" i="4" s="1"/>
  <c r="L197" i="4"/>
  <c r="J197" i="4"/>
  <c r="L193" i="4"/>
  <c r="L192" i="4" s="1"/>
  <c r="K193" i="4"/>
  <c r="K192" i="4" s="1"/>
  <c r="J193" i="4"/>
  <c r="J192" i="4" s="1"/>
  <c r="I193" i="4"/>
  <c r="I192" i="4" s="1"/>
  <c r="L190" i="4"/>
  <c r="L189" i="4" s="1"/>
  <c r="L188" i="4" s="1"/>
  <c r="L187" i="4" s="1"/>
  <c r="K190" i="4"/>
  <c r="J190" i="4"/>
  <c r="J189" i="4" s="1"/>
  <c r="I190" i="4"/>
  <c r="K189" i="4"/>
  <c r="I189" i="4"/>
  <c r="L182" i="4"/>
  <c r="K182" i="4"/>
  <c r="K181" i="4" s="1"/>
  <c r="J182" i="4"/>
  <c r="I182" i="4"/>
  <c r="L181" i="4"/>
  <c r="J181" i="4"/>
  <c r="I181" i="4"/>
  <c r="L177" i="4"/>
  <c r="L176" i="4" s="1"/>
  <c r="L175" i="4" s="1"/>
  <c r="K177" i="4"/>
  <c r="K176" i="4" s="1"/>
  <c r="K175" i="4" s="1"/>
  <c r="J177" i="4"/>
  <c r="J176" i="4" s="1"/>
  <c r="J175" i="4" s="1"/>
  <c r="I177" i="4"/>
  <c r="I176" i="4" s="1"/>
  <c r="I175" i="4" s="1"/>
  <c r="L173" i="4"/>
  <c r="L172" i="4" s="1"/>
  <c r="L171" i="4" s="1"/>
  <c r="K173" i="4"/>
  <c r="K172" i="4" s="1"/>
  <c r="K171" i="4" s="1"/>
  <c r="J173" i="4"/>
  <c r="J172" i="4" s="1"/>
  <c r="J171" i="4" s="1"/>
  <c r="J170" i="4" s="1"/>
  <c r="I173" i="4"/>
  <c r="I172" i="4" s="1"/>
  <c r="I171" i="4" s="1"/>
  <c r="L168" i="4"/>
  <c r="K168" i="4"/>
  <c r="K167" i="4" s="1"/>
  <c r="J168" i="4"/>
  <c r="I168" i="4"/>
  <c r="L167" i="4"/>
  <c r="J167" i="4"/>
  <c r="I167" i="4"/>
  <c r="L163" i="4"/>
  <c r="L162" i="4" s="1"/>
  <c r="L161" i="4" s="1"/>
  <c r="L160" i="4" s="1"/>
  <c r="K163" i="4"/>
  <c r="J163" i="4"/>
  <c r="J162" i="4" s="1"/>
  <c r="J161" i="4" s="1"/>
  <c r="J160" i="4" s="1"/>
  <c r="I163" i="4"/>
  <c r="I162" i="4" s="1"/>
  <c r="I161" i="4" s="1"/>
  <c r="I160" i="4" s="1"/>
  <c r="K162" i="4"/>
  <c r="L157" i="4"/>
  <c r="K157" i="4"/>
  <c r="K156" i="4" s="1"/>
  <c r="K155" i="4" s="1"/>
  <c r="J157" i="4"/>
  <c r="I157" i="4"/>
  <c r="L156" i="4"/>
  <c r="L155" i="4" s="1"/>
  <c r="J156" i="4"/>
  <c r="J155" i="4" s="1"/>
  <c r="I156" i="4"/>
  <c r="I155" i="4"/>
  <c r="L153" i="4"/>
  <c r="K153" i="4"/>
  <c r="K152" i="4" s="1"/>
  <c r="J153" i="4"/>
  <c r="I153" i="4"/>
  <c r="L152" i="4"/>
  <c r="J152" i="4"/>
  <c r="I152" i="4"/>
  <c r="L149" i="4"/>
  <c r="K149" i="4"/>
  <c r="J149" i="4"/>
  <c r="J148" i="4" s="1"/>
  <c r="J147" i="4" s="1"/>
  <c r="I149" i="4"/>
  <c r="I148" i="4" s="1"/>
  <c r="I147" i="4" s="1"/>
  <c r="L148" i="4"/>
  <c r="K148" i="4"/>
  <c r="K147" i="4" s="1"/>
  <c r="L147" i="4"/>
  <c r="L144" i="4"/>
  <c r="K144" i="4"/>
  <c r="J144" i="4"/>
  <c r="J143" i="4" s="1"/>
  <c r="J142" i="4" s="1"/>
  <c r="J141" i="4" s="1"/>
  <c r="I144" i="4"/>
  <c r="I143" i="4" s="1"/>
  <c r="I142" i="4" s="1"/>
  <c r="I141" i="4" s="1"/>
  <c r="L143" i="4"/>
  <c r="K143" i="4"/>
  <c r="K142" i="4" s="1"/>
  <c r="K141" i="4" s="1"/>
  <c r="L142" i="4"/>
  <c r="L141" i="4" s="1"/>
  <c r="L139" i="4"/>
  <c r="K139" i="4"/>
  <c r="K138" i="4" s="1"/>
  <c r="K137" i="4" s="1"/>
  <c r="J139" i="4"/>
  <c r="I139" i="4"/>
  <c r="L138" i="4"/>
  <c r="L137" i="4" s="1"/>
  <c r="J138" i="4"/>
  <c r="J137" i="4" s="1"/>
  <c r="I138" i="4"/>
  <c r="I137" i="4" s="1"/>
  <c r="L135" i="4"/>
  <c r="K135" i="4"/>
  <c r="K134" i="4" s="1"/>
  <c r="K133" i="4" s="1"/>
  <c r="J135" i="4"/>
  <c r="I135" i="4"/>
  <c r="L134" i="4"/>
  <c r="L133" i="4" s="1"/>
  <c r="J134" i="4"/>
  <c r="J133" i="4" s="1"/>
  <c r="I134" i="4"/>
  <c r="I133" i="4" s="1"/>
  <c r="L131" i="4"/>
  <c r="K131" i="4"/>
  <c r="K130" i="4" s="1"/>
  <c r="K129" i="4" s="1"/>
  <c r="J131" i="4"/>
  <c r="I131" i="4"/>
  <c r="L130" i="4"/>
  <c r="L129" i="4" s="1"/>
  <c r="J130" i="4"/>
  <c r="J129" i="4" s="1"/>
  <c r="I130" i="4"/>
  <c r="I129" i="4" s="1"/>
  <c r="L127" i="4"/>
  <c r="K127" i="4"/>
  <c r="K126" i="4" s="1"/>
  <c r="K125" i="4" s="1"/>
  <c r="J127" i="4"/>
  <c r="I127" i="4"/>
  <c r="L126" i="4"/>
  <c r="L125" i="4" s="1"/>
  <c r="J126" i="4"/>
  <c r="J125" i="4" s="1"/>
  <c r="I126" i="4"/>
  <c r="I125" i="4" s="1"/>
  <c r="L123" i="4"/>
  <c r="K123" i="4"/>
  <c r="K122" i="4" s="1"/>
  <c r="K121" i="4" s="1"/>
  <c r="J123" i="4"/>
  <c r="I123" i="4"/>
  <c r="L122" i="4"/>
  <c r="L121" i="4" s="1"/>
  <c r="J122" i="4"/>
  <c r="J121" i="4" s="1"/>
  <c r="I122" i="4"/>
  <c r="I121" i="4" s="1"/>
  <c r="L118" i="4"/>
  <c r="K118" i="4"/>
  <c r="K117" i="4" s="1"/>
  <c r="K116" i="4" s="1"/>
  <c r="J118" i="4"/>
  <c r="I118" i="4"/>
  <c r="L117" i="4"/>
  <c r="L116" i="4" s="1"/>
  <c r="J117" i="4"/>
  <c r="J116" i="4" s="1"/>
  <c r="I117" i="4"/>
  <c r="I116" i="4" s="1"/>
  <c r="L112" i="4"/>
  <c r="L111" i="4" s="1"/>
  <c r="K112" i="4"/>
  <c r="J112" i="4"/>
  <c r="J111" i="4" s="1"/>
  <c r="I112" i="4"/>
  <c r="I111" i="4" s="1"/>
  <c r="K111" i="4"/>
  <c r="L108" i="4"/>
  <c r="K108" i="4"/>
  <c r="K107" i="4" s="1"/>
  <c r="K106" i="4" s="1"/>
  <c r="J108" i="4"/>
  <c r="I108" i="4"/>
  <c r="L107" i="4"/>
  <c r="J107" i="4"/>
  <c r="I107" i="4"/>
  <c r="L103" i="4"/>
  <c r="K103" i="4"/>
  <c r="K102" i="4" s="1"/>
  <c r="K101" i="4" s="1"/>
  <c r="J103" i="4"/>
  <c r="I103" i="4"/>
  <c r="L102" i="4"/>
  <c r="L101" i="4" s="1"/>
  <c r="J102" i="4"/>
  <c r="J101" i="4" s="1"/>
  <c r="I102" i="4"/>
  <c r="I101" i="4" s="1"/>
  <c r="L98" i="4"/>
  <c r="K98" i="4"/>
  <c r="K97" i="4" s="1"/>
  <c r="K96" i="4" s="1"/>
  <c r="K95" i="4" s="1"/>
  <c r="J98" i="4"/>
  <c r="I98" i="4"/>
  <c r="L97" i="4"/>
  <c r="L96" i="4" s="1"/>
  <c r="J97" i="4"/>
  <c r="J96" i="4" s="1"/>
  <c r="I97" i="4"/>
  <c r="I96" i="4" s="1"/>
  <c r="L91" i="4"/>
  <c r="L90" i="4" s="1"/>
  <c r="L89" i="4" s="1"/>
  <c r="L88" i="4" s="1"/>
  <c r="K91" i="4"/>
  <c r="J91" i="4"/>
  <c r="J90" i="4" s="1"/>
  <c r="J89" i="4" s="1"/>
  <c r="J88" i="4" s="1"/>
  <c r="I91" i="4"/>
  <c r="I90" i="4" s="1"/>
  <c r="I89" i="4" s="1"/>
  <c r="I88" i="4" s="1"/>
  <c r="K90" i="4"/>
  <c r="K89" i="4"/>
  <c r="K88" i="4" s="1"/>
  <c r="L86" i="4"/>
  <c r="K86" i="4"/>
  <c r="J86" i="4"/>
  <c r="I86" i="4"/>
  <c r="L85" i="4"/>
  <c r="K85" i="4"/>
  <c r="K84" i="4" s="1"/>
  <c r="J85" i="4"/>
  <c r="I85" i="4"/>
  <c r="L84" i="4"/>
  <c r="J84" i="4"/>
  <c r="I84" i="4"/>
  <c r="L80" i="4"/>
  <c r="K80" i="4"/>
  <c r="J80" i="4"/>
  <c r="I80" i="4"/>
  <c r="L79" i="4"/>
  <c r="K79" i="4"/>
  <c r="J79" i="4"/>
  <c r="I79" i="4"/>
  <c r="L75" i="4"/>
  <c r="L74" i="4" s="1"/>
  <c r="K75" i="4"/>
  <c r="J75" i="4"/>
  <c r="J74" i="4" s="1"/>
  <c r="I75" i="4"/>
  <c r="I74" i="4" s="1"/>
  <c r="K74" i="4"/>
  <c r="L70" i="4"/>
  <c r="K70" i="4"/>
  <c r="K69" i="4" s="1"/>
  <c r="K68" i="4" s="1"/>
  <c r="K67" i="4" s="1"/>
  <c r="J70" i="4"/>
  <c r="I70" i="4"/>
  <c r="L69" i="4"/>
  <c r="J69" i="4"/>
  <c r="I69" i="4"/>
  <c r="I68" i="4" s="1"/>
  <c r="I67" i="4" s="1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 s="1"/>
  <c r="I48" i="4" s="1"/>
  <c r="I47" i="4" s="1"/>
  <c r="L45" i="4"/>
  <c r="K45" i="4"/>
  <c r="K44" i="4" s="1"/>
  <c r="K43" i="4" s="1"/>
  <c r="J45" i="4"/>
  <c r="I45" i="4"/>
  <c r="L44" i="4"/>
  <c r="J44" i="4"/>
  <c r="I44" i="4"/>
  <c r="L43" i="4"/>
  <c r="J43" i="4"/>
  <c r="I43" i="4"/>
  <c r="L41" i="4"/>
  <c r="K41" i="4"/>
  <c r="J41" i="4"/>
  <c r="I41" i="4"/>
  <c r="L39" i="4"/>
  <c r="K39" i="4"/>
  <c r="J39" i="4"/>
  <c r="I39" i="4"/>
  <c r="L38" i="4"/>
  <c r="L37" i="4" s="1"/>
  <c r="L36" i="4" s="1"/>
  <c r="K38" i="4"/>
  <c r="K37" i="4" s="1"/>
  <c r="K36" i="4" s="1"/>
  <c r="J38" i="4"/>
  <c r="J37" i="4" s="1"/>
  <c r="J36" i="4" s="1"/>
  <c r="I38" i="4"/>
  <c r="I37" i="4" s="1"/>
  <c r="I36" i="4" s="1"/>
  <c r="D30" i="16"/>
  <c r="I24" i="18"/>
  <c r="H24" i="18"/>
  <c r="G24" i="18"/>
  <c r="F24" i="18"/>
  <c r="E24" i="18"/>
  <c r="K19" i="18"/>
  <c r="K18" i="18"/>
  <c r="J24" i="18"/>
  <c r="K17" i="18"/>
  <c r="I30" i="13" l="1"/>
  <c r="I91" i="13" s="1"/>
  <c r="K306" i="1"/>
  <c r="K305" i="1" s="1"/>
  <c r="I338" i="1"/>
  <c r="I305" i="1" s="1"/>
  <c r="J106" i="1"/>
  <c r="L188" i="1"/>
  <c r="L187" i="1" s="1"/>
  <c r="J338" i="1"/>
  <c r="I188" i="1"/>
  <c r="I187" i="1" s="1"/>
  <c r="I115" i="1"/>
  <c r="I35" i="1" s="1"/>
  <c r="J188" i="1"/>
  <c r="J187" i="1" s="1"/>
  <c r="J35" i="1"/>
  <c r="I68" i="1"/>
  <c r="I67" i="1" s="1"/>
  <c r="J95" i="1"/>
  <c r="K115" i="1"/>
  <c r="K35" i="1" s="1"/>
  <c r="I170" i="1"/>
  <c r="K188" i="1"/>
  <c r="K187" i="1" s="1"/>
  <c r="L306" i="1"/>
  <c r="L305" i="1" s="1"/>
  <c r="J68" i="1"/>
  <c r="J67" i="1" s="1"/>
  <c r="L115" i="1"/>
  <c r="L35" i="1" s="1"/>
  <c r="K338" i="1"/>
  <c r="I141" i="1"/>
  <c r="J306" i="1"/>
  <c r="J305" i="1" s="1"/>
  <c r="J115" i="1"/>
  <c r="L170" i="1"/>
  <c r="J241" i="1"/>
  <c r="J240" i="1" s="1"/>
  <c r="K241" i="1"/>
  <c r="K273" i="1"/>
  <c r="I141" i="11"/>
  <c r="K273" i="11"/>
  <c r="L338" i="11"/>
  <c r="I95" i="11"/>
  <c r="J106" i="11"/>
  <c r="J95" i="11" s="1"/>
  <c r="J35" i="11" s="1"/>
  <c r="I241" i="11"/>
  <c r="I240" i="11" s="1"/>
  <c r="I115" i="11"/>
  <c r="I35" i="11" s="1"/>
  <c r="I218" i="11"/>
  <c r="J170" i="11"/>
  <c r="L241" i="11"/>
  <c r="L240" i="11" s="1"/>
  <c r="K170" i="11"/>
  <c r="J241" i="11"/>
  <c r="J240" i="11" s="1"/>
  <c r="I273" i="11"/>
  <c r="I306" i="11"/>
  <c r="J338" i="11"/>
  <c r="J115" i="11"/>
  <c r="L170" i="11"/>
  <c r="L35" i="11" s="1"/>
  <c r="K241" i="11"/>
  <c r="J273" i="11"/>
  <c r="J306" i="11"/>
  <c r="K338" i="11"/>
  <c r="K115" i="11"/>
  <c r="K35" i="11" s="1"/>
  <c r="I188" i="11"/>
  <c r="K305" i="11"/>
  <c r="L188" i="11"/>
  <c r="L187" i="11" s="1"/>
  <c r="L306" i="11"/>
  <c r="L305" i="11" s="1"/>
  <c r="I338" i="11"/>
  <c r="L35" i="3"/>
  <c r="J188" i="3"/>
  <c r="J187" i="3" s="1"/>
  <c r="K36" i="3"/>
  <c r="L188" i="3"/>
  <c r="L187" i="3" s="1"/>
  <c r="I306" i="3"/>
  <c r="I305" i="3" s="1"/>
  <c r="K141" i="3"/>
  <c r="K170" i="3"/>
  <c r="I241" i="3"/>
  <c r="I240" i="3" s="1"/>
  <c r="I273" i="3"/>
  <c r="J306" i="3"/>
  <c r="J338" i="3"/>
  <c r="J273" i="3"/>
  <c r="K306" i="3"/>
  <c r="K305" i="3" s="1"/>
  <c r="L338" i="3"/>
  <c r="I338" i="3"/>
  <c r="J95" i="3"/>
  <c r="J35" i="3" s="1"/>
  <c r="J106" i="3"/>
  <c r="I218" i="3"/>
  <c r="J241" i="3"/>
  <c r="K273" i="3"/>
  <c r="L306" i="3"/>
  <c r="L305" i="3" s="1"/>
  <c r="J115" i="3"/>
  <c r="K241" i="3"/>
  <c r="K240" i="3" s="1"/>
  <c r="L273" i="3"/>
  <c r="I95" i="3"/>
  <c r="I35" i="3" s="1"/>
  <c r="I370" i="3" s="1"/>
  <c r="I106" i="3"/>
  <c r="L115" i="3"/>
  <c r="K218" i="3"/>
  <c r="L241" i="3"/>
  <c r="K338" i="3"/>
  <c r="K187" i="3"/>
  <c r="I115" i="3"/>
  <c r="L68" i="3"/>
  <c r="L67" i="3" s="1"/>
  <c r="K95" i="3"/>
  <c r="I188" i="3"/>
  <c r="I187" i="3" s="1"/>
  <c r="I186" i="3" s="1"/>
  <c r="I187" i="8"/>
  <c r="I240" i="8"/>
  <c r="J68" i="8"/>
  <c r="J67" i="8" s="1"/>
  <c r="J35" i="8" s="1"/>
  <c r="I115" i="8"/>
  <c r="L306" i="8"/>
  <c r="L305" i="8" s="1"/>
  <c r="L241" i="8"/>
  <c r="L240" i="8" s="1"/>
  <c r="L186" i="8" s="1"/>
  <c r="K115" i="8"/>
  <c r="J188" i="8"/>
  <c r="J187" i="8" s="1"/>
  <c r="K273" i="8"/>
  <c r="J273" i="8"/>
  <c r="J240" i="8" s="1"/>
  <c r="I306" i="8"/>
  <c r="I305" i="8" s="1"/>
  <c r="J338" i="8"/>
  <c r="I36" i="8"/>
  <c r="K141" i="8"/>
  <c r="J306" i="8"/>
  <c r="J305" i="8" s="1"/>
  <c r="J95" i="8"/>
  <c r="I141" i="8"/>
  <c r="K161" i="8"/>
  <c r="K160" i="8" s="1"/>
  <c r="K170" i="8"/>
  <c r="K241" i="8"/>
  <c r="L273" i="8"/>
  <c r="I338" i="8"/>
  <c r="I95" i="8"/>
  <c r="J106" i="8"/>
  <c r="J170" i="8"/>
  <c r="K338" i="8"/>
  <c r="K305" i="8" s="1"/>
  <c r="L141" i="8"/>
  <c r="L35" i="8" s="1"/>
  <c r="K95" i="8"/>
  <c r="K35" i="8" s="1"/>
  <c r="J115" i="8"/>
  <c r="L170" i="8"/>
  <c r="K218" i="8"/>
  <c r="K187" i="8" s="1"/>
  <c r="L338" i="8"/>
  <c r="I36" i="31"/>
  <c r="K187" i="31"/>
  <c r="J273" i="31"/>
  <c r="I241" i="31"/>
  <c r="I240" i="31" s="1"/>
  <c r="K273" i="31"/>
  <c r="K240" i="31" s="1"/>
  <c r="K95" i="31"/>
  <c r="K106" i="31"/>
  <c r="L141" i="31"/>
  <c r="L241" i="31"/>
  <c r="L273" i="31"/>
  <c r="I141" i="31"/>
  <c r="J170" i="31"/>
  <c r="J338" i="31"/>
  <c r="I161" i="31"/>
  <c r="I160" i="31" s="1"/>
  <c r="J241" i="31"/>
  <c r="J240" i="31" s="1"/>
  <c r="K338" i="31"/>
  <c r="L115" i="31"/>
  <c r="K141" i="31"/>
  <c r="I170" i="31"/>
  <c r="I338" i="31"/>
  <c r="L95" i="31"/>
  <c r="L35" i="31" s="1"/>
  <c r="L106" i="31"/>
  <c r="L218" i="31"/>
  <c r="J68" i="31"/>
  <c r="J67" i="31" s="1"/>
  <c r="K170" i="31"/>
  <c r="I306" i="31"/>
  <c r="K68" i="31"/>
  <c r="K67" i="31" s="1"/>
  <c r="K35" i="31" s="1"/>
  <c r="L170" i="31"/>
  <c r="I188" i="31"/>
  <c r="I187" i="31" s="1"/>
  <c r="J306" i="31"/>
  <c r="J305" i="31" s="1"/>
  <c r="L338" i="31"/>
  <c r="L305" i="31"/>
  <c r="J187" i="31"/>
  <c r="J186" i="31" s="1"/>
  <c r="J36" i="31"/>
  <c r="J35" i="31" s="1"/>
  <c r="I175" i="31"/>
  <c r="L188" i="31"/>
  <c r="K306" i="31"/>
  <c r="K305" i="31" s="1"/>
  <c r="K36" i="30"/>
  <c r="J95" i="30"/>
  <c r="J35" i="30" s="1"/>
  <c r="K141" i="30"/>
  <c r="J187" i="30"/>
  <c r="L306" i="30"/>
  <c r="L305" i="30" s="1"/>
  <c r="J115" i="30"/>
  <c r="L188" i="30"/>
  <c r="L187" i="30" s="1"/>
  <c r="I95" i="30"/>
  <c r="K106" i="30"/>
  <c r="K95" i="30" s="1"/>
  <c r="K115" i="30"/>
  <c r="L106" i="30"/>
  <c r="L95" i="30" s="1"/>
  <c r="L115" i="30"/>
  <c r="I273" i="30"/>
  <c r="I306" i="30"/>
  <c r="I305" i="30" s="1"/>
  <c r="J338" i="30"/>
  <c r="I115" i="30"/>
  <c r="K338" i="30"/>
  <c r="K305" i="30" s="1"/>
  <c r="K170" i="30"/>
  <c r="I241" i="30"/>
  <c r="J306" i="30"/>
  <c r="L338" i="30"/>
  <c r="J241" i="30"/>
  <c r="J273" i="30"/>
  <c r="K273" i="30"/>
  <c r="K240" i="30" s="1"/>
  <c r="K186" i="30" s="1"/>
  <c r="L68" i="30"/>
  <c r="L67" i="30" s="1"/>
  <c r="I175" i="30"/>
  <c r="I170" i="30" s="1"/>
  <c r="L241" i="30"/>
  <c r="L273" i="30"/>
  <c r="I68" i="30"/>
  <c r="I67" i="30" s="1"/>
  <c r="I141" i="30"/>
  <c r="I218" i="30"/>
  <c r="I187" i="30" s="1"/>
  <c r="K115" i="4"/>
  <c r="K35" i="4" s="1"/>
  <c r="K370" i="4" s="1"/>
  <c r="J188" i="4"/>
  <c r="J187" i="4" s="1"/>
  <c r="K338" i="4"/>
  <c r="L68" i="4"/>
  <c r="L67" i="4" s="1"/>
  <c r="K161" i="4"/>
  <c r="K160" i="4" s="1"/>
  <c r="I170" i="4"/>
  <c r="I218" i="4"/>
  <c r="J306" i="4"/>
  <c r="J305" i="4" s="1"/>
  <c r="I338" i="4"/>
  <c r="J68" i="4"/>
  <c r="J67" i="4" s="1"/>
  <c r="J35" i="4" s="1"/>
  <c r="L338" i="4"/>
  <c r="I106" i="4"/>
  <c r="I95" i="4" s="1"/>
  <c r="I35" i="4" s="1"/>
  <c r="I115" i="4"/>
  <c r="I241" i="4"/>
  <c r="I240" i="4" s="1"/>
  <c r="K306" i="4"/>
  <c r="K305" i="4" s="1"/>
  <c r="J106" i="4"/>
  <c r="J95" i="4" s="1"/>
  <c r="J115" i="4"/>
  <c r="K170" i="4"/>
  <c r="K218" i="4"/>
  <c r="J241" i="4"/>
  <c r="J240" i="4" s="1"/>
  <c r="I273" i="4"/>
  <c r="L306" i="4"/>
  <c r="I306" i="4"/>
  <c r="L106" i="4"/>
  <c r="L95" i="4" s="1"/>
  <c r="L115" i="4"/>
  <c r="L170" i="4"/>
  <c r="I188" i="4"/>
  <c r="K241" i="4"/>
  <c r="K240" i="4" s="1"/>
  <c r="K188" i="4"/>
  <c r="K187" i="4" s="1"/>
  <c r="K186" i="4" s="1"/>
  <c r="L241" i="4"/>
  <c r="L240" i="4" s="1"/>
  <c r="K273" i="4"/>
  <c r="K25" i="18"/>
  <c r="J186" i="1" l="1"/>
  <c r="I186" i="1"/>
  <c r="I370" i="1" s="1"/>
  <c r="L186" i="1"/>
  <c r="L370" i="1" s="1"/>
  <c r="J370" i="1"/>
  <c r="K240" i="1"/>
  <c r="K186" i="1" s="1"/>
  <c r="K370" i="1" s="1"/>
  <c r="I305" i="11"/>
  <c r="L186" i="11"/>
  <c r="L370" i="11" s="1"/>
  <c r="J305" i="11"/>
  <c r="J186" i="11" s="1"/>
  <c r="J370" i="11" s="1"/>
  <c r="I187" i="11"/>
  <c r="I186" i="11" s="1"/>
  <c r="I370" i="11" s="1"/>
  <c r="K240" i="11"/>
  <c r="K186" i="11" s="1"/>
  <c r="K370" i="11" s="1"/>
  <c r="J240" i="3"/>
  <c r="K186" i="3"/>
  <c r="L240" i="3"/>
  <c r="L186" i="3"/>
  <c r="L370" i="3" s="1"/>
  <c r="J305" i="3"/>
  <c r="K35" i="3"/>
  <c r="K370" i="3" s="1"/>
  <c r="J186" i="3"/>
  <c r="J370" i="3" s="1"/>
  <c r="L370" i="8"/>
  <c r="I35" i="8"/>
  <c r="J186" i="8"/>
  <c r="J370" i="8" s="1"/>
  <c r="K240" i="8"/>
  <c r="K186" i="8" s="1"/>
  <c r="K370" i="8" s="1"/>
  <c r="I186" i="8"/>
  <c r="L240" i="31"/>
  <c r="I305" i="31"/>
  <c r="I186" i="31" s="1"/>
  <c r="L187" i="31"/>
  <c r="L186" i="31" s="1"/>
  <c r="L370" i="31" s="1"/>
  <c r="K186" i="31"/>
  <c r="K370" i="31" s="1"/>
  <c r="I35" i="31"/>
  <c r="J370" i="31"/>
  <c r="I35" i="30"/>
  <c r="L35" i="30"/>
  <c r="J240" i="30"/>
  <c r="J305" i="30"/>
  <c r="J186" i="30" s="1"/>
  <c r="J370" i="30" s="1"/>
  <c r="I240" i="30"/>
  <c r="I186" i="30" s="1"/>
  <c r="K35" i="30"/>
  <c r="K370" i="30" s="1"/>
  <c r="L240" i="30"/>
  <c r="L186" i="30" s="1"/>
  <c r="L35" i="4"/>
  <c r="I305" i="4"/>
  <c r="I187" i="4"/>
  <c r="I186" i="4" s="1"/>
  <c r="I370" i="4" s="1"/>
  <c r="L305" i="4"/>
  <c r="L186" i="4" s="1"/>
  <c r="J186" i="4"/>
  <c r="J370" i="4" s="1"/>
  <c r="D23" i="16"/>
  <c r="I370" i="8" l="1"/>
  <c r="I370" i="31"/>
  <c r="L370" i="30"/>
  <c r="I370" i="30"/>
  <c r="L370" i="4"/>
  <c r="F26" i="17" l="1"/>
  <c r="E26" i="17"/>
  <c r="D26" i="17"/>
  <c r="C26" i="17"/>
  <c r="G23" i="17"/>
  <c r="G22" i="17"/>
  <c r="G26" i="17" l="1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F23" i="16" s="1"/>
  <c r="F40" i="16" s="1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<sst xmlns="http://schemas.openxmlformats.org/spreadsheetml/2006/main" count="3183" uniqueCount="409">
  <si>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</si>
  <si>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</si>
  <si>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</si>
  <si>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</si>
  <si>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</si>
  <si>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</si>
  <si>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</si>
  <si>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</si>
  <si>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</si>
  <si>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</si>
  <si>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</si>
  <si>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</si>
  <si>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</si>
  <si>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</si>
  <si>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</si>
  <si>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</si>
  <si>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</si>
  <si>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</si>
  <si>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</si>
  <si>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</si>
  <si>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</si>
  <si>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</si>
  <si>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</si>
  <si>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</si>
  <si>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</si>
  <si>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</si>
  <si>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</si>
  <si>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</si>
  <si>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</si>
  <si>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</si>
  <si>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</si>
  <si>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</si>
  <si>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</si>
  <si>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</si>
  <si>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</si>
  <si>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</si>
  <si>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</si>
  <si>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</si>
  <si>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</si>
  <si>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</si>
  <si>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</si>
  <si>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</si>
  <si>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</si>
  <si>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</si>
  <si>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</si>
  <si>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</si>
  <si>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</si>
  <si>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</si>
  <si>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</si>
  <si>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</si>
  <si>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</si>
  <si>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</si>
  <si>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</si>
  <si>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</si>
  <si>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</si>
  <si>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</si>
  <si>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</si>
  <si>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</si>
  <si>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</si>
  <si>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</si>
  <si>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</si>
  <si>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</si>
  <si>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</si>
  <si>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</si>
  <si>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</si>
  <si>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</si>
  <si>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</si>
  <si>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</si>
  <si>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</si>
  <si>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</si>
  <si>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</si>
  <si>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</si>
  <si>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</si>
  <si>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</si>
  <si>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</si>
  <si>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</si>
  <si>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</si>
  <si>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</si>
  <si>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</si>
  <si>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</si>
  <si>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</si>
  <si>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</si>
  <si>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</si>
  <si>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</si>
  <si>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</si>
  <si>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</si>
  <si>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</si>
  <si>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</si>
  <si>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</si>
  <si>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</si>
  <si>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</si>
  <si>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</si>
  <si>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</si>
  <si>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</si>
  <si>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</si>
  <si>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</si>
  <si>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</si>
  <si>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</si>
  <si>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</si>
  <si>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</si>
  <si>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</si>
  <si>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</si>
  <si>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</si>
  <si>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</si>
  <si>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</si>
  <si>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</si>
  <si>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</si>
  <si>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</si>
  <si>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</si>
  <si>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</si>
  <si>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</si>
  <si>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</si>
  <si>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</si>
  <si>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</si>
  <si>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</si>
  <si>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</si>
  <si>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</si>
  <si>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</si>
  <si>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</si>
  <si>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</si>
  <si>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</si>
  <si>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</si>
  <si>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</si>
  <si>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</si>
  <si>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</si>
  <si>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</si>
  <si>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</si>
  <si>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</si>
  <si>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</si>
  <si>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</si>
  <si>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</si>
  <si>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</si>
  <si>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</si>
  <si>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</si>
  <si>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</si>
  <si>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</si>
  <si>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</si>
  <si>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</si>
  <si>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</si>
  <si>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</si>
  <si>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</si>
  <si>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</si>
  <si>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</si>
  <si>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</si>
  <si>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</si>
  <si>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</si>
  <si>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</si>
  <si>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</si>
  <si>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</si>
  <si>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</si>
  <si>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</si>
  <si>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</si>
  <si>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</si>
  <si>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</si>
  <si>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</si>
  <si>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</si>
  <si>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</si>
  <si>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</si>
  <si>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</si>
  <si>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</si>
  <si>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</si>
  <si>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</si>
  <si>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</si>
  <si>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</si>
  <si>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</si>
  <si>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</si>
  <si>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</si>
  <si>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</si>
  <si>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</si>
  <si>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</si>
  <si>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</si>
  <si>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</si>
  <si>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</si>
  <si>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</si>
  <si>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</si>
  <si>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</si>
  <si>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</si>
  <si>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</si>
  <si>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</si>
  <si>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</si>
  <si>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</si>
  <si>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</si>
  <si>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</si>
  <si>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</si>
  <si>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</si>
  <si>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</si>
  <si>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</si>
  <si>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</si>
  <si>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</si>
  <si>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</si>
  <si>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</si>
  <si>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</si>
  <si>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</si>
  <si>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</si>
  <si>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</si>
  <si>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</si>
  <si>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</si>
  <si>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</si>
  <si>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</si>
  <si>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</si>
  <si>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</si>
  <si>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</si>
  <si>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</si>
  <si>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</si>
  <si>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</si>
  <si>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</si>
  <si>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</si>
  <si>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</si>
  <si>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</si>
  <si>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</si>
  <si>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</si>
  <si>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</si>
  <si>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</si>
  <si>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</si>
  <si>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</si>
  <si>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</si>
  <si>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</si>
  <si>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</si>
  <si>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</si>
  <si>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</si>
  <si>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</si>
  <si>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</si>
  <si>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</si>
  <si>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</si>
  <si>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</si>
  <si>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</si>
  <si>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</si>
  <si>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</si>
  <si>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</si>
  <si>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</si>
  <si>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</si>
  <si>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</si>
  <si>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</si>
  <si>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</si>
  <si>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</si>
  <si>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</si>
  <si>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</si>
  <si>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</si>
  <si>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</si>
  <si>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</si>
  <si>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</si>
  <si>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</si>
  <si>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</si>
  <si>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</si>
  <si>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</si>
  <si>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</si>
  <si>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</si>
  <si>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</si>
  <si>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</si>
  <si>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</si>
  <si>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</si>
  <si>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</si>
  <si>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</si>
  <si>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</si>
  <si>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</si>
  <si>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</si>
  <si>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</si>
  <si>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</si>
  <si>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</si>
  <si>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</si>
  <si>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</si>
  <si>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</si>
  <si>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</si>
  <si>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</si>
  <si>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</si>
  <si>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</si>
  <si>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</si>
  <si>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</si>
  <si>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</si>
  <si>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</si>
  <si>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</si>
  <si>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</si>
  <si>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</si>
  <si>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</si>
  <si>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</si>
  <si>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</si>
  <si>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</si>
  <si>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</si>
  <si>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</si>
  <si>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</si>
  <si>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</si>
  <si>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</si>
  <si>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</si>
  <si>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</si>
  <si>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</si>
  <si>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</si>
  <si>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</si>
  <si>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</si>
  <si>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</si>
  <si>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</si>
  <si>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</si>
  <si>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</si>
  <si>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</si>
  <si>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</si>
  <si>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</si>
  <si>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</si>
  <si>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</si>
  <si>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</si>
  <si>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</si>
  <si>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</si>
  <si>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</si>
  <si>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</si>
  <si>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</si>
  <si>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</si>
  <si>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</si>
  <si>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</si>
  <si>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</si>
  <si>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</si>
  <si>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</si>
  <si>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</si>
  <si>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</si>
  <si>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</si>
  <si>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</si>
  <si>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</si>
  <si>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</si>
  <si>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</si>
  <si>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</si>
  <si>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</si>
  <si>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</si>
  <si>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</si>
  <si>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</si>
  <si>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</si>
  <si>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</si>
  <si>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</si>
  <si>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</si>
  <si>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</si>
  <si>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</si>
  <si>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</si>
  <si>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</si>
  <si>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</si>
  <si>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</si>
  <si>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</si>
  <si>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</si>
  <si>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</si>
  <si>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</si>
  <si>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</si>
  <si>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</si>
  <si>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</si>
  <si>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</si>
  <si>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</si>
  <si>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</si>
  <si>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</si>
  <si>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</si>
  <si>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</si>
  <si>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</si>
  <si>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</si>
  <si>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</si>
  <si>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</si>
  <si>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</si>
  <si>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</si>
  <si>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</si>
  <si>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</si>
  <si>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</si>
  <si>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</si>
  <si>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</si>
  <si>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</si>
  <si>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</si>
  <si>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</si>
  <si>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</si>
  <si>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</si>
  <si>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</si>
  <si>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</si>
  <si>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</si>
  <si>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</si>
  <si>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</si>
  <si>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</si>
  <si>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</si>
  <si>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</si>
  <si>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</si>
  <si>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</si>
  <si>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</si>
  <si>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</si>
  <si>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</si>
  <si>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</si>
  <si>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</si>
  <si>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</si>
  <si>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</si>
  <si>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</si>
  <si>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</si>
  <si>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</si>
  <si>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</si>
  <si>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</si>
  <si>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</si>
  <si>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</si>
  <si>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>Direktorė</t>
  </si>
  <si>
    <t>Raimunda Mockuvienė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</si>
  <si>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</si>
  <si>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</si>
  <si>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1.1.3.19. Įtraukusis ugdymas Klaipėdos rajono ugdymo įstaigose</t>
  </si>
  <si>
    <t>Klaipėdos raj. savivaldybės administracijos (Biudžeto ir ekonomikos skyriui)</t>
  </si>
  <si>
    <t>2024 Nr.______</t>
  </si>
  <si>
    <t xml:space="preserve">Direktorė </t>
  </si>
  <si>
    <r>
      <t xml:space="preserve">metinė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</si>
  <si>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(metinė, ketvirtinė)</t>
  </si>
  <si>
    <t>Klaipėdos rajono švietimo centro biudžetinių įstaigų centralizuotos apskaitos skyriaus vedėja</t>
  </si>
  <si>
    <t>Klaipėdos rajono švietimo centro biudžetinių įstaigų centralizuotos  apskaitos skyriaus vedėja</t>
  </si>
  <si>
    <t>(Biudžeto išlaidų sąmatos vykdymo 2024 m. rugsėjo mėn. 30 d. ketvirčio, pusmečio, metų ataskaitos forma)</t>
  </si>
  <si>
    <t>2024 M. RUGSĖJO MĖN. 30 D.</t>
  </si>
  <si>
    <t>3 ketvirtis</t>
  </si>
  <si>
    <r>
      <t>(metinė,</t>
    </r>
    <r>
      <rPr>
        <b/>
        <u/>
        <sz val="8"/>
        <color rgb="FF000000"/>
        <rFont val="Times New Roman Baltic"/>
        <charset val="186"/>
      </rPr>
      <t xml:space="preserve"> ketvirtinė</t>
    </r>
    <r>
      <rPr>
        <sz val="8"/>
        <color rgb="FF000000"/>
        <rFont val="Times New Roman Baltic"/>
      </rPr>
      <t>)</t>
    </r>
  </si>
  <si>
    <r>
      <t xml:space="preserve">(metinė, </t>
    </r>
    <r>
      <rPr>
        <b/>
        <u/>
        <sz val="8"/>
        <color rgb="FF000000"/>
        <rFont val="Times New Roman Baltic"/>
        <charset val="186"/>
      </rPr>
      <t>ketvirtinė</t>
    </r>
    <r>
      <rPr>
        <sz val="8"/>
        <color rgb="FF000000"/>
        <rFont val="Times New Roman Baltic"/>
      </rPr>
      <t>)</t>
    </r>
  </si>
  <si>
    <t>SAVIVALDYBĖS BIUDŽETINIŲ ĮSTAIGŲ  PAJAMŲ ĮMOKŲ ATASKAITA UŽ  2024 METŲ III KETVIRTĮ</t>
  </si>
  <si>
    <t xml:space="preserve">2024.10.09 Nr. </t>
  </si>
  <si>
    <t xml:space="preserve"> PAŽYMA APIE PAJAMAS UŽ PASLAUGAS IR NUOMĄ 2024 M.RUGSĖJO 30 D. </t>
  </si>
  <si>
    <t>PAŽYMA PRIE MOKĖTINŲ SUMŲ 2024 M. RUGSĖJO 30 D. ATASKAITOS 9 PRIEDO</t>
  </si>
  <si>
    <t>2024 m. rugsėjo mėn. 30 d.</t>
  </si>
  <si>
    <r>
      <t xml:space="preserve">(metinė, </t>
    </r>
    <r>
      <rPr>
        <b/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</si>
  <si>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 xml:space="preserve">                          2024.10.08 Nr.________________</t>
  </si>
  <si>
    <t>2024.10.09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</si>
</sst>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5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8"/>
      <color rgb="FF000000"/>
      <name val="Times New Roman Baltic"/>
      <charset val="186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u/>
      <sz val="9"/>
      <color rgb="FF000000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1" fillId="0" borderId="0"/>
    <xf numFmtId="0" fontId="21" fillId="0" borderId="0"/>
    <xf numFmtId="0" fontId="22" fillId="0" borderId="0"/>
    <xf numFmtId="0" fontId="31" fillId="0" borderId="0"/>
  </cellStyleXfs>
  <cellXfs count="547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8" fillId="0" borderId="0" xfId="0" applyFont="1"/>
    <xf numFmtId="0" fontId="8" fillId="0" borderId="25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25" xfId="0" applyFont="1" applyBorder="1"/>
    <xf numFmtId="0" fontId="10" fillId="0" borderId="25" xfId="0" applyFont="1" applyBorder="1"/>
    <xf numFmtId="0" fontId="8" fillId="6" borderId="25" xfId="0" applyFont="1" applyFill="1" applyBorder="1"/>
    <xf numFmtId="2" fontId="8" fillId="0" borderId="25" xfId="0" applyNumberFormat="1" applyFont="1" applyBorder="1"/>
    <xf numFmtId="0" fontId="12" fillId="0" borderId="25" xfId="1" applyFont="1" applyBorder="1" applyAlignment="1">
      <alignment vertical="top" wrapText="1"/>
    </xf>
    <xf numFmtId="0" fontId="8" fillId="0" borderId="25" xfId="0" applyFont="1" applyBorder="1" applyAlignment="1">
      <alignment horizontal="right"/>
    </xf>
    <xf numFmtId="0" fontId="8" fillId="0" borderId="25" xfId="0" applyFont="1" applyBorder="1" applyAlignment="1">
      <alignment horizontal="left"/>
    </xf>
    <xf numFmtId="2" fontId="8" fillId="6" borderId="25" xfId="0" applyNumberFormat="1" applyFont="1" applyFill="1" applyBorder="1"/>
    <xf numFmtId="0" fontId="13" fillId="0" borderId="0" xfId="0" applyFont="1"/>
    <xf numFmtId="0" fontId="0" fillId="0" borderId="37" xfId="0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14" fontId="23" fillId="0" borderId="0" xfId="0" applyNumberFormat="1" applyFont="1" applyAlignment="1">
      <alignment vertical="center" wrapText="1"/>
    </xf>
    <xf numFmtId="0" fontId="25" fillId="0" borderId="37" xfId="0" applyFont="1" applyBorder="1" applyAlignment="1">
      <alignment horizontal="right" vertical="center"/>
    </xf>
    <xf numFmtId="49" fontId="23" fillId="0" borderId="37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right" vertical="center"/>
    </xf>
    <xf numFmtId="0" fontId="23" fillId="7" borderId="37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7" fillId="0" borderId="0" xfId="0" applyFont="1" applyProtection="1">
      <protection locked="0"/>
    </xf>
    <xf numFmtId="14" fontId="26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/>
      <protection locked="0"/>
    </xf>
    <xf numFmtId="2" fontId="15" fillId="0" borderId="28" xfId="0" applyNumberFormat="1" applyFont="1" applyBorder="1" applyAlignment="1" applyProtection="1">
      <alignment horizontal="center" vertical="center"/>
      <protection locked="0"/>
    </xf>
    <xf numFmtId="2" fontId="15" fillId="0" borderId="33" xfId="0" applyNumberFormat="1" applyFont="1" applyBorder="1" applyAlignment="1" applyProtection="1">
      <alignment horizontal="center" vertical="center"/>
      <protection locked="0"/>
    </xf>
    <xf numFmtId="2" fontId="15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2" fontId="15" fillId="0" borderId="34" xfId="0" applyNumberFormat="1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15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0" fillId="0" borderId="0" xfId="0"/>
    <xf numFmtId="0" fontId="15" fillId="0" borderId="22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/>
    <xf numFmtId="0" fontId="2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2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8" fillId="0" borderId="0" xfId="0" applyFont="1"/>
    <xf numFmtId="0" fontId="29" fillId="0" borderId="0" xfId="0" applyFont="1"/>
    <xf numFmtId="0" fontId="13" fillId="0" borderId="31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quotePrefix="1" applyFont="1" applyBorder="1" applyAlignment="1">
      <alignment horizontal="center"/>
    </xf>
    <xf numFmtId="2" fontId="20" fillId="0" borderId="25" xfId="0" applyNumberFormat="1" applyFont="1" applyBorder="1" applyAlignment="1">
      <alignment horizontal="center"/>
    </xf>
    <xf numFmtId="0" fontId="20" fillId="0" borderId="25" xfId="0" applyFont="1" applyBorder="1"/>
    <xf numFmtId="2" fontId="20" fillId="0" borderId="25" xfId="0" applyNumberFormat="1" applyFont="1" applyBorder="1"/>
    <xf numFmtId="0" fontId="20" fillId="0" borderId="25" xfId="0" applyFont="1" applyBorder="1" applyAlignment="1">
      <alignment horizontal="center"/>
    </xf>
    <xf numFmtId="0" fontId="15" fillId="0" borderId="25" xfId="0" applyFont="1" applyBorder="1"/>
    <xf numFmtId="0" fontId="16" fillId="0" borderId="25" xfId="0" applyFont="1" applyBorder="1" applyAlignment="1">
      <alignment horizontal="right" vertical="center" wrapText="1"/>
    </xf>
    <xf numFmtId="0" fontId="16" fillId="0" borderId="30" xfId="0" quotePrefix="1" applyFont="1" applyBorder="1" applyAlignment="1">
      <alignment horizontal="center"/>
    </xf>
    <xf numFmtId="2" fontId="30" fillId="0" borderId="25" xfId="0" applyNumberFormat="1" applyFont="1" applyBorder="1"/>
    <xf numFmtId="0" fontId="17" fillId="0" borderId="0" xfId="4" applyFont="1"/>
    <xf numFmtId="0" fontId="15" fillId="0" borderId="22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5" fillId="0" borderId="0" xfId="4" applyFont="1"/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32" fillId="0" borderId="0" xfId="0" applyFont="1"/>
    <xf numFmtId="0" fontId="19" fillId="0" borderId="0" xfId="0" applyFont="1" applyAlignment="1" applyProtection="1">
      <alignment horizontal="center"/>
      <protection locked="0"/>
    </xf>
    <xf numFmtId="2" fontId="15" fillId="0" borderId="24" xfId="0" applyNumberFormat="1" applyFont="1" applyBorder="1" applyAlignment="1">
      <alignment horizontal="center" vertical="center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24" xfId="0" applyFont="1" applyBorder="1" applyAlignment="1">
      <alignment horizontal="center" vertical="center"/>
    </xf>
    <xf numFmtId="0" fontId="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3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 vertical="center" wrapText="1"/>
    </xf>
    <xf numFmtId="164" fontId="33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40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1" fontId="2" fillId="0" borderId="1" xfId="0" applyNumberFormat="1" applyFont="1" applyBorder="1"/>
    <xf numFmtId="3" fontId="2" fillId="0" borderId="13" xfId="0" applyNumberFormat="1" applyFont="1" applyBorder="1"/>
    <xf numFmtId="0" fontId="33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33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1" fillId="0" borderId="7" xfId="0" applyFont="1" applyBorder="1"/>
    <xf numFmtId="0" fontId="4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3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8" xfId="0" applyFont="1" applyBorder="1" applyAlignment="1">
      <alignment vertical="top" wrapText="1"/>
    </xf>
    <xf numFmtId="0" fontId="43" fillId="0" borderId="3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43" fillId="0" borderId="0" xfId="0" applyFont="1"/>
    <xf numFmtId="0" fontId="4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3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43" fillId="0" borderId="10" xfId="0" applyFont="1" applyBorder="1" applyAlignment="1">
      <alignment vertical="top" wrapText="1"/>
    </xf>
    <xf numFmtId="0" fontId="43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43" fillId="0" borderId="10" xfId="0" applyFont="1" applyBorder="1" applyAlignment="1">
      <alignment vertical="center" wrapText="1"/>
    </xf>
    <xf numFmtId="0" fontId="43" fillId="0" borderId="9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43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3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44" fillId="0" borderId="14" xfId="0" applyFont="1" applyBorder="1" applyAlignment="1">
      <alignment horizontal="center" vertical="top" wrapText="1"/>
    </xf>
    <xf numFmtId="0" fontId="45" fillId="0" borderId="3" xfId="0" applyFont="1" applyBorder="1" applyAlignment="1">
      <alignment vertical="top" wrapText="1"/>
    </xf>
    <xf numFmtId="0" fontId="45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43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6" fillId="0" borderId="0" xfId="0" applyFont="1" applyProtection="1">
      <protection locked="0"/>
    </xf>
    <xf numFmtId="0" fontId="15" fillId="0" borderId="22" xfId="0" applyFont="1" applyBorder="1" applyProtection="1">
      <protection locked="0"/>
    </xf>
    <xf numFmtId="0" fontId="8" fillId="0" borderId="25" xfId="0" applyFont="1" applyBorder="1"/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164" fontId="48" fillId="0" borderId="0" xfId="0" applyNumberFormat="1" applyFont="1" applyAlignment="1">
      <alignment horizontal="right" vertical="center"/>
    </xf>
    <xf numFmtId="0" fontId="48" fillId="0" borderId="0" xfId="0" applyFont="1"/>
    <xf numFmtId="0" fontId="50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1" fontId="48" fillId="0" borderId="2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justify" vertical="center"/>
    </xf>
    <xf numFmtId="0" fontId="57" fillId="0" borderId="1" xfId="0" applyFont="1" applyBorder="1" applyAlignment="1">
      <alignment wrapText="1"/>
    </xf>
    <xf numFmtId="0" fontId="57" fillId="0" borderId="0" xfId="0" applyFont="1" applyAlignment="1">
      <alignment wrapText="1"/>
    </xf>
    <xf numFmtId="0" fontId="58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62" fillId="0" borderId="0" xfId="0" applyFont="1" applyAlignment="1">
      <alignment horizontal="center" vertical="center" wrapText="1"/>
    </xf>
    <xf numFmtId="14" fontId="63" fillId="0" borderId="0" xfId="0" applyNumberFormat="1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2" fillId="0" borderId="37" xfId="0" applyFont="1" applyBorder="1" applyAlignment="1">
      <alignment horizontal="center" vertical="center" wrapText="1"/>
    </xf>
    <xf numFmtId="49" fontId="62" fillId="0" borderId="37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right" vertical="center"/>
    </xf>
    <xf numFmtId="0" fontId="65" fillId="0" borderId="37" xfId="0" applyFont="1" applyBorder="1" applyAlignment="1">
      <alignment horizontal="right" vertical="center"/>
    </xf>
    <xf numFmtId="49" fontId="63" fillId="0" borderId="37" xfId="0" applyNumberFormat="1" applyFont="1" applyBorder="1" applyAlignment="1">
      <alignment horizontal="center" vertical="center"/>
    </xf>
    <xf numFmtId="2" fontId="63" fillId="0" borderId="37" xfId="0" applyNumberFormat="1" applyFont="1" applyBorder="1" applyAlignment="1">
      <alignment horizontal="right" vertical="center"/>
    </xf>
    <xf numFmtId="0" fontId="63" fillId="7" borderId="37" xfId="0" applyFont="1" applyFill="1" applyBorder="1" applyAlignment="1">
      <alignment horizontal="center" vertical="center" wrapText="1"/>
    </xf>
    <xf numFmtId="0" fontId="63" fillId="7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 vertical="top"/>
    </xf>
    <xf numFmtId="0" fontId="51" fillId="0" borderId="0" xfId="0" applyFont="1"/>
    <xf numFmtId="164" fontId="2" fillId="0" borderId="0" xfId="0" applyNumberFormat="1" applyFont="1" applyAlignment="1">
      <alignment horizontal="right" vertical="center"/>
    </xf>
    <xf numFmtId="0" fontId="62" fillId="0" borderId="37" xfId="0" applyFont="1" applyBorder="1" applyAlignment="1">
      <alignment horizontal="left" vertical="center" wrapText="1"/>
    </xf>
    <xf numFmtId="0" fontId="62" fillId="0" borderId="0" xfId="0" applyFont="1"/>
    <xf numFmtId="0" fontId="5" fillId="0" borderId="37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2" fillId="0" borderId="22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/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164" fontId="67" fillId="0" borderId="0" xfId="0" applyNumberFormat="1" applyFont="1" applyAlignment="1">
      <alignment horizontal="left" vertical="center" wrapText="1"/>
    </xf>
    <xf numFmtId="0" fontId="68" fillId="0" borderId="0" xfId="0" applyFont="1"/>
    <xf numFmtId="164" fontId="67" fillId="0" borderId="0" xfId="0" applyNumberFormat="1" applyFont="1" applyAlignment="1">
      <alignment horizontal="right" vertical="center"/>
    </xf>
    <xf numFmtId="0" fontId="67" fillId="0" borderId="0" xfId="0" applyFont="1"/>
    <xf numFmtId="0" fontId="69" fillId="0" borderId="0" xfId="0" applyFont="1" applyAlignment="1">
      <alignment horizontal="center" vertical="center"/>
    </xf>
    <xf numFmtId="0" fontId="70" fillId="0" borderId="0" xfId="0" applyFont="1"/>
    <xf numFmtId="164" fontId="67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49" fontId="67" fillId="0" borderId="3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1" fontId="67" fillId="0" borderId="2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0" fontId="76" fillId="0" borderId="1" xfId="0" applyFont="1" applyBorder="1" applyAlignment="1">
      <alignment wrapText="1"/>
    </xf>
    <xf numFmtId="0" fontId="76" fillId="0" borderId="0" xfId="0" applyFont="1" applyAlignment="1">
      <alignment wrapText="1"/>
    </xf>
    <xf numFmtId="0" fontId="77" fillId="0" borderId="0" xfId="0" applyFont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7" fillId="0" borderId="4" xfId="0" applyFont="1" applyBorder="1" applyAlignment="1">
      <alignment horizontal="center" vertical="top"/>
    </xf>
    <xf numFmtId="0" fontId="77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2" fillId="0" borderId="0" xfId="0" applyFont="1"/>
    <xf numFmtId="0" fontId="5" fillId="0" borderId="37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79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2" fillId="0" borderId="0" xfId="0" applyFont="1" applyAlignment="1">
      <alignment horizontal="right" vertical="center"/>
    </xf>
    <xf numFmtId="164" fontId="8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82" fillId="0" borderId="17" xfId="0" applyFont="1" applyBorder="1"/>
    <xf numFmtId="0" fontId="3" fillId="0" borderId="0" xfId="0" applyFont="1" applyAlignment="1">
      <alignment horizontal="right"/>
    </xf>
    <xf numFmtId="0" fontId="82" fillId="0" borderId="0" xfId="0" applyFont="1"/>
    <xf numFmtId="0" fontId="82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8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80" fillId="0" borderId="17" xfId="0" applyFont="1" applyBorder="1" applyAlignment="1">
      <alignment vertical="center"/>
    </xf>
    <xf numFmtId="0" fontId="80" fillId="0" borderId="17" xfId="0" applyFont="1" applyBorder="1" applyAlignment="1">
      <alignment horizontal="center" vertical="center"/>
    </xf>
    <xf numFmtId="2" fontId="80" fillId="0" borderId="17" xfId="0" applyNumberFormat="1" applyFont="1" applyBorder="1" applyAlignment="1">
      <alignment horizontal="right" vertical="center"/>
    </xf>
    <xf numFmtId="0" fontId="80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2" fontId="3" fillId="0" borderId="17" xfId="0" applyNumberFormat="1" applyFont="1" applyBorder="1" applyAlignment="1">
      <alignment horizontal="right" vertical="center"/>
    </xf>
    <xf numFmtId="2" fontId="80" fillId="5" borderId="17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5" borderId="17" xfId="0" applyFont="1" applyFill="1" applyBorder="1" applyAlignment="1">
      <alignment vertical="center" wrapText="1"/>
    </xf>
    <xf numFmtId="1" fontId="80" fillId="0" borderId="17" xfId="0" applyNumberFormat="1" applyFont="1" applyBorder="1" applyAlignment="1">
      <alignment horizontal="center" vertical="top"/>
    </xf>
    <xf numFmtId="1" fontId="3" fillId="0" borderId="17" xfId="0" applyNumberFormat="1" applyFont="1" applyBorder="1" applyAlignment="1">
      <alignment horizontal="center" vertical="top" wrapText="1"/>
    </xf>
    <xf numFmtId="1" fontId="80" fillId="0" borderId="17" xfId="0" applyNumberFormat="1" applyFont="1" applyBorder="1" applyAlignment="1">
      <alignment horizontal="center" vertical="top" wrapText="1"/>
    </xf>
    <xf numFmtId="0" fontId="80" fillId="0" borderId="17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80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0" fontId="80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8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3" fillId="0" borderId="21" xfId="0" applyFont="1" applyBorder="1" applyAlignment="1">
      <alignment horizontal="center" vertical="top"/>
    </xf>
    <xf numFmtId="0" fontId="84" fillId="0" borderId="0" xfId="0" applyFont="1" applyAlignment="1">
      <alignment vertical="center"/>
    </xf>
    <xf numFmtId="0" fontId="84" fillId="0" borderId="0" xfId="0" applyFont="1" applyAlignment="1">
      <alignment vertical="top"/>
    </xf>
    <xf numFmtId="0" fontId="84" fillId="0" borderId="0" xfId="0" applyFont="1"/>
    <xf numFmtId="0" fontId="83" fillId="0" borderId="0" xfId="0" applyFont="1"/>
    <xf numFmtId="0" fontId="4" fillId="0" borderId="0" xfId="0" applyFont="1"/>
    <xf numFmtId="0" fontId="83" fillId="0" borderId="22" xfId="0" applyFont="1" applyBorder="1"/>
    <xf numFmtId="0" fontId="4" fillId="0" borderId="22" xfId="0" applyFont="1" applyBorder="1"/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33" fillId="0" borderId="0" xfId="0" applyFont="1" applyAlignment="1">
      <alignment horizontal="right" vertical="top"/>
    </xf>
    <xf numFmtId="0" fontId="42" fillId="0" borderId="14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wrapText="1"/>
    </xf>
    <xf numFmtId="0" fontId="73" fillId="0" borderId="3" xfId="0" applyFont="1" applyBorder="1" applyAlignment="1">
      <alignment horizont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wrapText="1"/>
    </xf>
    <xf numFmtId="164" fontId="42" fillId="0" borderId="14" xfId="0" applyNumberFormat="1" applyFont="1" applyBorder="1" applyAlignment="1">
      <alignment horizontal="center" vertical="center" wrapText="1"/>
    </xf>
    <xf numFmtId="0" fontId="72" fillId="0" borderId="2" xfId="0" applyFont="1" applyBorder="1" applyAlignment="1">
      <alignment wrapText="1"/>
    </xf>
    <xf numFmtId="164" fontId="2" fillId="0" borderId="0" xfId="0" applyNumberFormat="1" applyFont="1" applyAlignment="1">
      <alignment horizontal="center" vertical="center"/>
    </xf>
    <xf numFmtId="49" fontId="67" fillId="0" borderId="6" xfId="0" applyNumberFormat="1" applyFont="1" applyBorder="1" applyAlignment="1">
      <alignment horizontal="center" vertical="center"/>
    </xf>
    <xf numFmtId="49" fontId="67" fillId="0" borderId="8" xfId="0" applyNumberFormat="1" applyFont="1" applyBorder="1" applyAlignment="1">
      <alignment horizontal="center" vertical="center"/>
    </xf>
    <xf numFmtId="49" fontId="67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70" fillId="0" borderId="0" xfId="0" applyFont="1"/>
    <xf numFmtId="0" fontId="7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0" fillId="0" borderId="7" xfId="0" applyBorder="1"/>
    <xf numFmtId="0" fontId="2" fillId="0" borderId="0" xfId="0" applyFont="1" applyAlignment="1">
      <alignment horizontal="left" wrapText="1"/>
    </xf>
    <xf numFmtId="0" fontId="33" fillId="0" borderId="0" xfId="0" applyFont="1" applyAlignment="1">
      <alignment horizontal="right"/>
    </xf>
    <xf numFmtId="49" fontId="42" fillId="0" borderId="15" xfId="0" applyNumberFormat="1" applyFont="1" applyBorder="1" applyAlignment="1">
      <alignment horizontal="left" vertical="center" wrapText="1"/>
    </xf>
    <xf numFmtId="0" fontId="72" fillId="0" borderId="4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7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58" fillId="0" borderId="0" xfId="0" applyFont="1" applyAlignment="1">
      <alignment horizontal="center" vertical="top"/>
    </xf>
    <xf numFmtId="0" fontId="53" fillId="0" borderId="4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center"/>
    </xf>
    <xf numFmtId="0" fontId="55" fillId="0" borderId="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wrapText="1"/>
    </xf>
    <xf numFmtId="0" fontId="54" fillId="0" borderId="3" xfId="0" applyFont="1" applyBorder="1" applyAlignment="1">
      <alignment horizontal="center" wrapText="1"/>
    </xf>
    <xf numFmtId="0" fontId="53" fillId="0" borderId="9" xfId="0" applyFont="1" applyBorder="1" applyAlignment="1">
      <alignment horizontal="center" wrapText="1"/>
    </xf>
    <xf numFmtId="0" fontId="53" fillId="0" borderId="2" xfId="0" applyFont="1" applyBorder="1" applyAlignment="1">
      <alignment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51" fillId="0" borderId="0" xfId="0" applyFont="1"/>
    <xf numFmtId="0" fontId="52" fillId="0" borderId="0" xfId="0" applyFont="1" applyAlignment="1">
      <alignment horizontal="center"/>
    </xf>
    <xf numFmtId="49" fontId="48" fillId="0" borderId="6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0" fontId="23" fillId="0" borderId="3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3" fillId="7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/>
    </xf>
    <xf numFmtId="0" fontId="63" fillId="7" borderId="38" xfId="0" applyFont="1" applyFill="1" applyBorder="1" applyAlignment="1">
      <alignment horizontal="center" vertical="center"/>
    </xf>
    <xf numFmtId="0" fontId="63" fillId="7" borderId="39" xfId="0" applyFont="1" applyFill="1" applyBorder="1" applyAlignment="1">
      <alignment horizontal="center" vertical="center"/>
    </xf>
    <xf numFmtId="0" fontId="63" fillId="7" borderId="40" xfId="0" applyFont="1" applyFill="1" applyBorder="1" applyAlignment="1">
      <alignment horizontal="center" vertical="center"/>
    </xf>
    <xf numFmtId="0" fontId="62" fillId="0" borderId="37" xfId="0" applyFont="1" applyBorder="1" applyAlignment="1">
      <alignment horizontal="left" vertical="center" wrapText="1"/>
    </xf>
    <xf numFmtId="0" fontId="63" fillId="0" borderId="37" xfId="0" applyFont="1" applyBorder="1" applyAlignment="1">
      <alignment horizontal="left" vertical="center" wrapText="1"/>
    </xf>
    <xf numFmtId="0" fontId="61" fillId="0" borderId="0" xfId="0" applyFont="1" applyAlignment="1">
      <alignment horizontal="center" vertical="center"/>
    </xf>
    <xf numFmtId="0" fontId="63" fillId="0" borderId="0" xfId="0" applyFont="1" applyAlignment="1">
      <alignment horizontal="center" wrapText="1"/>
    </xf>
    <xf numFmtId="0" fontId="60" fillId="0" borderId="2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4" fillId="0" borderId="0" xfId="0" applyFont="1" applyAlignment="1">
      <alignment horizontal="center" vertical="center" wrapText="1"/>
    </xf>
    <xf numFmtId="0" fontId="62" fillId="0" borderId="0" xfId="0" applyFont="1"/>
    <xf numFmtId="0" fontId="60" fillId="0" borderId="0" xfId="0" applyFont="1" applyAlignment="1">
      <alignment horizontal="center"/>
    </xf>
    <xf numFmtId="0" fontId="62" fillId="0" borderId="20" xfId="0" applyFont="1" applyBorder="1" applyAlignment="1">
      <alignment horizontal="center" vertical="center"/>
    </xf>
    <xf numFmtId="0" fontId="62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2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83" fillId="0" borderId="21" xfId="0" applyFont="1" applyBorder="1" applyAlignment="1">
      <alignment horizontal="center" vertical="top"/>
    </xf>
    <xf numFmtId="0" fontId="8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80" fillId="0" borderId="17" xfId="0" applyNumberFormat="1" applyFont="1" applyBorder="1" applyAlignment="1">
      <alignment horizontal="center"/>
    </xf>
    <xf numFmtId="0" fontId="3" fillId="0" borderId="17" xfId="0" applyFont="1" applyBorder="1"/>
    <xf numFmtId="0" fontId="80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5" xfId="0" applyFont="1" applyBorder="1"/>
    <xf numFmtId="0" fontId="1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7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25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0" fontId="15" fillId="0" borderId="0" xfId="4" applyFont="1" applyAlignment="1">
      <alignment horizontal="center" vertical="top"/>
    </xf>
    <xf numFmtId="0" fontId="15" fillId="0" borderId="22" xfId="4" applyFont="1" applyBorder="1" applyAlignment="1">
      <alignment horizontal="center"/>
    </xf>
    <xf numFmtId="0" fontId="15" fillId="0" borderId="0" xfId="4" applyFont="1" applyAlignment="1">
      <alignment horizontal="center" vertical="top" wrapText="1"/>
    </xf>
    <xf numFmtId="0" fontId="15" fillId="0" borderId="22" xfId="4" applyFont="1" applyBorder="1" applyAlignment="1">
      <alignment horizontal="center" wrapText="1"/>
    </xf>
    <xf numFmtId="0" fontId="15" fillId="0" borderId="0" xfId="4" applyFont="1" applyBorder="1" applyAlignment="1">
      <alignment horizontal="left" wrapText="1"/>
    </xf>
    <xf numFmtId="0" fontId="19" fillId="0" borderId="23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left" wrapText="1"/>
      <protection locked="0"/>
    </xf>
    <xf numFmtId="0" fontId="15" fillId="0" borderId="29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0" fontId="15" fillId="0" borderId="33" xfId="0" applyFont="1" applyBorder="1" applyAlignment="1" applyProtection="1">
      <alignment horizontal="left" wrapText="1"/>
      <protection locked="0"/>
    </xf>
    <xf numFmtId="0" fontId="15" fillId="0" borderId="23" xfId="0" applyFont="1" applyBorder="1" applyAlignment="1" applyProtection="1">
      <alignment horizontal="left"/>
      <protection locked="0"/>
    </xf>
    <xf numFmtId="0" fontId="15" fillId="0" borderId="34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29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31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32" xfId="0" applyFont="1" applyBorder="1" applyAlignment="1" applyProtection="1">
      <alignment horizontal="left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abSelected="1" topLeftCell="A52" workbookViewId="0">
      <selection activeCell="G19" sqref="G19:K19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400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/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/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12" customHeight="1">
      <c r="A28" s="378" t="s">
        <v>11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/>
      <c r="L28" s="104"/>
      <c r="M28" s="102"/>
    </row>
    <row r="29" spans="1:13" ht="12.75" customHeight="1">
      <c r="F29" s="94"/>
      <c r="G29" s="109" t="s">
        <v>13</v>
      </c>
      <c r="H29" s="110"/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/>
      <c r="J30" s="114"/>
      <c r="K30" s="115"/>
      <c r="L30" s="115"/>
      <c r="M30" s="102"/>
    </row>
    <row r="31" spans="1:13" ht="14.25" customHeight="1">
      <c r="A31" s="116"/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1969458</v>
      </c>
      <c r="J35" s="129">
        <f>SUM(J36+J47+J67+J88+J95+J115+J141+J160+J170)</f>
        <v>1577838</v>
      </c>
      <c r="K35" s="130">
        <f>SUM(K36+K47+K67+K88+K95+K115+K141+K160+K170)</f>
        <v>1323264.5799999998</v>
      </c>
      <c r="L35" s="129">
        <f>SUM(L36+L47+L67+L88+L95+L115+L141+L160+L170)</f>
        <v>1323264.5799999998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1650800</v>
      </c>
      <c r="J36" s="129">
        <f>SUM(J37+J43)</f>
        <v>1320480</v>
      </c>
      <c r="K36" s="138">
        <f>SUM(K37+K43)</f>
        <v>1135838.4099999999</v>
      </c>
      <c r="L36" s="139">
        <f>SUM(L37+L43)</f>
        <v>1135838.4099999999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1624500</v>
      </c>
      <c r="J37" s="129">
        <f>SUM(J38)</f>
        <v>1298600</v>
      </c>
      <c r="K37" s="130">
        <f>SUM(K38)</f>
        <v>1117371.26</v>
      </c>
      <c r="L37" s="129">
        <f>SUM(L38)</f>
        <v>1117371.26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1624500</v>
      </c>
      <c r="J38" s="129">
        <f t="shared" ref="J38:L39" si="0">SUM(J39)</f>
        <v>1298600</v>
      </c>
      <c r="K38" s="129">
        <f t="shared" si="0"/>
        <v>1117371.26</v>
      </c>
      <c r="L38" s="129">
        <f t="shared" si="0"/>
        <v>1117371.26</v>
      </c>
      <c r="M38" s="49"/>
      <c r="Q38" s="28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1624500</v>
      </c>
      <c r="J39" s="130">
        <f t="shared" si="0"/>
        <v>1298600</v>
      </c>
      <c r="K39" s="130">
        <f t="shared" si="0"/>
        <v>1117371.26</v>
      </c>
      <c r="L39" s="130">
        <f t="shared" si="0"/>
        <v>1117371.26</v>
      </c>
      <c r="M39" s="49"/>
      <c r="Q39" s="28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1624500</v>
      </c>
      <c r="J40" s="146">
        <v>1298600</v>
      </c>
      <c r="K40" s="146">
        <v>1117371.26</v>
      </c>
      <c r="L40" s="146">
        <v>1117371.26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26300</v>
      </c>
      <c r="J43" s="129">
        <f t="shared" si="1"/>
        <v>21880</v>
      </c>
      <c r="K43" s="130">
        <f t="shared" si="1"/>
        <v>18467.150000000001</v>
      </c>
      <c r="L43" s="129">
        <f t="shared" si="1"/>
        <v>18467.150000000001</v>
      </c>
      <c r="M43" s="49"/>
      <c r="Q43" s="28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26300</v>
      </c>
      <c r="J44" s="129">
        <f t="shared" si="1"/>
        <v>21880</v>
      </c>
      <c r="K44" s="129">
        <f t="shared" si="1"/>
        <v>18467.150000000001</v>
      </c>
      <c r="L44" s="129">
        <f t="shared" si="1"/>
        <v>18467.150000000001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26300</v>
      </c>
      <c r="J45" s="129">
        <f t="shared" si="1"/>
        <v>21880</v>
      </c>
      <c r="K45" s="129">
        <f t="shared" si="1"/>
        <v>18467.150000000001</v>
      </c>
      <c r="L45" s="129">
        <f t="shared" si="1"/>
        <v>18467.150000000001</v>
      </c>
      <c r="M45" s="49"/>
      <c r="Q45" s="28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26300</v>
      </c>
      <c r="J46" s="146">
        <v>21880</v>
      </c>
      <c r="K46" s="146">
        <v>18467.150000000001</v>
      </c>
      <c r="L46" s="146">
        <v>18467.150000000001</v>
      </c>
      <c r="M46" s="49"/>
      <c r="Q46" s="28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288100</v>
      </c>
      <c r="J47" s="151">
        <f t="shared" si="2"/>
        <v>231100</v>
      </c>
      <c r="K47" s="150">
        <f t="shared" si="2"/>
        <v>167381.22</v>
      </c>
      <c r="L47" s="150">
        <f t="shared" si="2"/>
        <v>167381.22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288100</v>
      </c>
      <c r="J48" s="130">
        <f t="shared" si="2"/>
        <v>231100</v>
      </c>
      <c r="K48" s="129">
        <f t="shared" si="2"/>
        <v>167381.22</v>
      </c>
      <c r="L48" s="130">
        <f t="shared" si="2"/>
        <v>167381.22</v>
      </c>
      <c r="M48" s="49"/>
      <c r="Q48" s="49"/>
      <c r="R48" s="28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288100</v>
      </c>
      <c r="J49" s="130">
        <f t="shared" si="2"/>
        <v>231100</v>
      </c>
      <c r="K49" s="139">
        <f t="shared" si="2"/>
        <v>167381.22</v>
      </c>
      <c r="L49" s="139">
        <f t="shared" si="2"/>
        <v>167381.22</v>
      </c>
      <c r="M49" s="49"/>
      <c r="Q49" s="28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288100</v>
      </c>
      <c r="J50" s="157">
        <f>SUM(J51:J66)</f>
        <v>231100</v>
      </c>
      <c r="K50" s="158">
        <f>SUM(K51:K66)</f>
        <v>167381.22</v>
      </c>
      <c r="L50" s="158">
        <f>SUM(L51:L66)</f>
        <v>167381.22</v>
      </c>
      <c r="M50" s="49"/>
      <c r="Q50" s="28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115500</v>
      </c>
      <c r="J51" s="146">
        <v>89000</v>
      </c>
      <c r="K51" s="146">
        <v>66279.02</v>
      </c>
      <c r="L51" s="146">
        <v>66279.02</v>
      </c>
      <c r="M51" s="49"/>
      <c r="Q51" s="282"/>
      <c r="R51" s="49"/>
    </row>
    <row r="52" spans="1:18" ht="26.2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800</v>
      </c>
      <c r="K52" s="146">
        <v>271.33</v>
      </c>
      <c r="L52" s="146">
        <v>271.33</v>
      </c>
      <c r="M52" s="49"/>
      <c r="Q52" s="28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4700</v>
      </c>
      <c r="J53" s="146">
        <v>3500</v>
      </c>
      <c r="K53" s="146">
        <v>2616.12</v>
      </c>
      <c r="L53" s="146">
        <v>2616.12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600</v>
      </c>
      <c r="K55" s="146">
        <v>83.6</v>
      </c>
      <c r="L55" s="146">
        <v>83.6</v>
      </c>
      <c r="M55" s="49"/>
      <c r="Q55" s="282"/>
      <c r="R55" s="49"/>
    </row>
    <row r="56" spans="1:18" ht="12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1800</v>
      </c>
      <c r="K56" s="146">
        <v>542.03</v>
      </c>
      <c r="L56" s="146">
        <v>542.03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58800</v>
      </c>
      <c r="J59" s="146">
        <v>57800</v>
      </c>
      <c r="K59" s="146">
        <v>49416.77</v>
      </c>
      <c r="L59" s="146">
        <v>49416.77</v>
      </c>
      <c r="M59" s="49"/>
      <c r="Q59" s="28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6100</v>
      </c>
      <c r="J60" s="146">
        <v>5000</v>
      </c>
      <c r="K60" s="146">
        <v>1694.14</v>
      </c>
      <c r="L60" s="146">
        <v>1694.14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52000</v>
      </c>
      <c r="J62" s="146">
        <v>32200</v>
      </c>
      <c r="K62" s="146">
        <v>21374.65</v>
      </c>
      <c r="L62" s="146">
        <v>21374.65</v>
      </c>
      <c r="M62" s="49"/>
      <c r="Q62" s="28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4800</v>
      </c>
      <c r="J63" s="146">
        <v>3500</v>
      </c>
      <c r="K63" s="146">
        <v>3189.7</v>
      </c>
      <c r="L63" s="146">
        <v>3189.7</v>
      </c>
      <c r="M63" s="49"/>
      <c r="Q63" s="282"/>
      <c r="R63" s="49"/>
    </row>
    <row r="64" spans="1:18" ht="12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500</v>
      </c>
      <c r="K64" s="146">
        <v>438.02</v>
      </c>
      <c r="L64" s="146">
        <v>438.02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42100</v>
      </c>
      <c r="J66" s="146">
        <v>36400</v>
      </c>
      <c r="K66" s="146">
        <v>21475.84</v>
      </c>
      <c r="L66" s="146">
        <v>21475.84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30558</v>
      </c>
      <c r="J141" s="170">
        <f>SUM(J142+J147+J155)</f>
        <v>26258</v>
      </c>
      <c r="K141" s="130">
        <f>SUM(K142+K147+K155)</f>
        <v>20044.95</v>
      </c>
      <c r="L141" s="129">
        <f>SUM(L142+L147+L155)</f>
        <v>20044.95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30558</v>
      </c>
      <c r="J155" s="170">
        <f t="shared" si="15"/>
        <v>26258</v>
      </c>
      <c r="K155" s="130">
        <f t="shared" si="15"/>
        <v>20044.95</v>
      </c>
      <c r="L155" s="129">
        <f t="shared" si="15"/>
        <v>20044.95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30558</v>
      </c>
      <c r="J156" s="184">
        <f t="shared" si="15"/>
        <v>26258</v>
      </c>
      <c r="K156" s="158">
        <f t="shared" si="15"/>
        <v>20044.95</v>
      </c>
      <c r="L156" s="157">
        <f t="shared" si="15"/>
        <v>20044.95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30558</v>
      </c>
      <c r="J157" s="170">
        <f>SUM(J158:J159)</f>
        <v>26258</v>
      </c>
      <c r="K157" s="130">
        <f>SUM(K158:K159)</f>
        <v>20044.95</v>
      </c>
      <c r="L157" s="129">
        <f>SUM(L158:L159)</f>
        <v>20044.95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30558</v>
      </c>
      <c r="J158" s="186">
        <v>26258</v>
      </c>
      <c r="K158" s="186">
        <v>20044.95</v>
      </c>
      <c r="L158" s="186">
        <v>20044.95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1969458</v>
      </c>
      <c r="J370" s="180">
        <f>SUM(J35+J186)</f>
        <v>1577838</v>
      </c>
      <c r="K370" s="180">
        <f>SUM(K35+K186)</f>
        <v>1323264.5799999998</v>
      </c>
      <c r="L370" s="180">
        <f>SUM(L35+L186)</f>
        <v>1323264.5799999998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2.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62" t="s">
        <v>385</v>
      </c>
      <c r="K372" s="362"/>
      <c r="L372" s="362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288" t="s">
        <v>208</v>
      </c>
      <c r="L373" s="288"/>
    </row>
    <row r="374" spans="1:13" ht="12.75" customHeight="1">
      <c r="I374" s="286"/>
      <c r="K374" s="286"/>
      <c r="L374" s="286"/>
    </row>
    <row r="375" spans="1:13" ht="27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50" t="s">
        <v>209</v>
      </c>
      <c r="K375" s="350"/>
      <c r="L375" s="350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288" t="s">
        <v>208</v>
      </c>
      <c r="L376" s="288"/>
    </row>
    <row r="377" spans="1:13" ht="7.5" customHeight="1"/>
    <row r="378" spans="1:13" ht="13.5" customHeight="1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sheetProtection formatCells="0" formatColumns="0" formatRows="0" insertColumns="0" insertRows="0" insertHyperlinks="0" deleteColumns="0" deleteRows="0" sort="0" autoFilter="0" pivotTables="0"/>
  <mergeCells count="30">
    <mergeCell ref="A28:I28"/>
    <mergeCell ref="G30:H30"/>
    <mergeCell ref="A32:F33"/>
    <mergeCell ref="G32:G33"/>
    <mergeCell ref="G15:K15"/>
    <mergeCell ref="G19:K19"/>
    <mergeCell ref="A27:I27"/>
    <mergeCell ref="A23:L23"/>
    <mergeCell ref="A14:L14"/>
    <mergeCell ref="G16:K16"/>
    <mergeCell ref="B17:L17"/>
    <mergeCell ref="G20:K20"/>
    <mergeCell ref="E22:K22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D373:G373"/>
    <mergeCell ref="H32:H33"/>
    <mergeCell ref="I32:J32"/>
    <mergeCell ref="K32:K33"/>
    <mergeCell ref="L32:L33"/>
    <mergeCell ref="J372:L372"/>
    <mergeCell ref="A34:F34"/>
    <mergeCell ref="A372:G372"/>
  </mergeCells>
  <pageMargins left="0.51181102362204722" right="3.937007874015748E-2" top="1.1811023622047245" bottom="3.937007874015748E-2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7" workbookViewId="0">
      <selection activeCell="K26" sqref="K26"/>
    </sheetView>
  </sheetViews>
  <sheetFormatPr defaultRowHeight="15"/>
  <cols>
    <col min="1" max="1" width="6.42578125" style="259" customWidth="1"/>
    <col min="2" max="2" width="13.7109375" style="259" customWidth="1"/>
    <col min="3" max="3" width="11.5703125" style="259" customWidth="1"/>
    <col min="4" max="4" width="9.140625" style="259"/>
    <col min="5" max="5" width="7.140625" style="259" customWidth="1"/>
    <col min="6" max="6" width="13.7109375" style="259" customWidth="1"/>
    <col min="7" max="7" width="10" style="259" customWidth="1"/>
    <col min="8" max="8" width="13.5703125" style="259" customWidth="1"/>
    <col min="9" max="9" width="9.140625" style="259"/>
    <col min="10" max="256" width="9.140625" style="49"/>
    <col min="257" max="257" width="6.42578125" style="49" customWidth="1"/>
    <col min="258" max="258" width="13.7109375" style="49" customWidth="1"/>
    <col min="259" max="259" width="11.5703125" style="49" customWidth="1"/>
    <col min="260" max="260" width="9.140625" style="49"/>
    <col min="261" max="261" width="7.140625" style="49" customWidth="1"/>
    <col min="262" max="262" width="13.7109375" style="49" customWidth="1"/>
    <col min="263" max="263" width="10" style="49" customWidth="1"/>
    <col min="264" max="264" width="13.5703125" style="49" customWidth="1"/>
    <col min="265" max="512" width="9.140625" style="49"/>
    <col min="513" max="513" width="6.42578125" style="49" customWidth="1"/>
    <col min="514" max="514" width="13.7109375" style="49" customWidth="1"/>
    <col min="515" max="515" width="11.5703125" style="49" customWidth="1"/>
    <col min="516" max="516" width="9.140625" style="49"/>
    <col min="517" max="517" width="7.140625" style="49" customWidth="1"/>
    <col min="518" max="518" width="13.7109375" style="49" customWidth="1"/>
    <col min="519" max="519" width="10" style="49" customWidth="1"/>
    <col min="520" max="520" width="13.5703125" style="49" customWidth="1"/>
    <col min="521" max="768" width="9.140625" style="49"/>
    <col min="769" max="769" width="6.42578125" style="49" customWidth="1"/>
    <col min="770" max="770" width="13.7109375" style="49" customWidth="1"/>
    <col min="771" max="771" width="11.5703125" style="49" customWidth="1"/>
    <col min="772" max="772" width="9.140625" style="49"/>
    <col min="773" max="773" width="7.140625" style="49" customWidth="1"/>
    <col min="774" max="774" width="13.7109375" style="49" customWidth="1"/>
    <col min="775" max="775" width="10" style="49" customWidth="1"/>
    <col min="776" max="776" width="13.5703125" style="49" customWidth="1"/>
    <col min="777" max="1024" width="9.140625" style="49"/>
    <col min="1025" max="1025" width="6.42578125" style="49" customWidth="1"/>
    <col min="1026" max="1026" width="13.7109375" style="49" customWidth="1"/>
    <col min="1027" max="1027" width="11.5703125" style="49" customWidth="1"/>
    <col min="1028" max="1028" width="9.140625" style="49"/>
    <col min="1029" max="1029" width="7.140625" style="49" customWidth="1"/>
    <col min="1030" max="1030" width="13.7109375" style="49" customWidth="1"/>
    <col min="1031" max="1031" width="10" style="49" customWidth="1"/>
    <col min="1032" max="1032" width="13.5703125" style="49" customWidth="1"/>
    <col min="1033" max="1280" width="9.140625" style="49"/>
    <col min="1281" max="1281" width="6.42578125" style="49" customWidth="1"/>
    <col min="1282" max="1282" width="13.7109375" style="49" customWidth="1"/>
    <col min="1283" max="1283" width="11.5703125" style="49" customWidth="1"/>
    <col min="1284" max="1284" width="9.140625" style="49"/>
    <col min="1285" max="1285" width="7.140625" style="49" customWidth="1"/>
    <col min="1286" max="1286" width="13.7109375" style="49" customWidth="1"/>
    <col min="1287" max="1287" width="10" style="49" customWidth="1"/>
    <col min="1288" max="1288" width="13.5703125" style="49" customWidth="1"/>
    <col min="1289" max="1536" width="9.140625" style="49"/>
    <col min="1537" max="1537" width="6.42578125" style="49" customWidth="1"/>
    <col min="1538" max="1538" width="13.7109375" style="49" customWidth="1"/>
    <col min="1539" max="1539" width="11.5703125" style="49" customWidth="1"/>
    <col min="1540" max="1540" width="9.140625" style="49"/>
    <col min="1541" max="1541" width="7.140625" style="49" customWidth="1"/>
    <col min="1542" max="1542" width="13.7109375" style="49" customWidth="1"/>
    <col min="1543" max="1543" width="10" style="49" customWidth="1"/>
    <col min="1544" max="1544" width="13.5703125" style="49" customWidth="1"/>
    <col min="1545" max="1792" width="9.140625" style="49"/>
    <col min="1793" max="1793" width="6.42578125" style="49" customWidth="1"/>
    <col min="1794" max="1794" width="13.7109375" style="49" customWidth="1"/>
    <col min="1795" max="1795" width="11.5703125" style="49" customWidth="1"/>
    <col min="1796" max="1796" width="9.140625" style="49"/>
    <col min="1797" max="1797" width="7.140625" style="49" customWidth="1"/>
    <col min="1798" max="1798" width="13.7109375" style="49" customWidth="1"/>
    <col min="1799" max="1799" width="10" style="49" customWidth="1"/>
    <col min="1800" max="1800" width="13.5703125" style="49" customWidth="1"/>
    <col min="1801" max="2048" width="9.140625" style="49"/>
    <col min="2049" max="2049" width="6.42578125" style="49" customWidth="1"/>
    <col min="2050" max="2050" width="13.7109375" style="49" customWidth="1"/>
    <col min="2051" max="2051" width="11.5703125" style="49" customWidth="1"/>
    <col min="2052" max="2052" width="9.140625" style="49"/>
    <col min="2053" max="2053" width="7.140625" style="49" customWidth="1"/>
    <col min="2054" max="2054" width="13.7109375" style="49" customWidth="1"/>
    <col min="2055" max="2055" width="10" style="49" customWidth="1"/>
    <col min="2056" max="2056" width="13.5703125" style="49" customWidth="1"/>
    <col min="2057" max="2304" width="9.140625" style="49"/>
    <col min="2305" max="2305" width="6.42578125" style="49" customWidth="1"/>
    <col min="2306" max="2306" width="13.7109375" style="49" customWidth="1"/>
    <col min="2307" max="2307" width="11.5703125" style="49" customWidth="1"/>
    <col min="2308" max="2308" width="9.140625" style="49"/>
    <col min="2309" max="2309" width="7.140625" style="49" customWidth="1"/>
    <col min="2310" max="2310" width="13.7109375" style="49" customWidth="1"/>
    <col min="2311" max="2311" width="10" style="49" customWidth="1"/>
    <col min="2312" max="2312" width="13.5703125" style="49" customWidth="1"/>
    <col min="2313" max="2560" width="9.140625" style="49"/>
    <col min="2561" max="2561" width="6.42578125" style="49" customWidth="1"/>
    <col min="2562" max="2562" width="13.7109375" style="49" customWidth="1"/>
    <col min="2563" max="2563" width="11.5703125" style="49" customWidth="1"/>
    <col min="2564" max="2564" width="9.140625" style="49"/>
    <col min="2565" max="2565" width="7.140625" style="49" customWidth="1"/>
    <col min="2566" max="2566" width="13.7109375" style="49" customWidth="1"/>
    <col min="2567" max="2567" width="10" style="49" customWidth="1"/>
    <col min="2568" max="2568" width="13.5703125" style="49" customWidth="1"/>
    <col min="2569" max="2816" width="9.140625" style="49"/>
    <col min="2817" max="2817" width="6.42578125" style="49" customWidth="1"/>
    <col min="2818" max="2818" width="13.7109375" style="49" customWidth="1"/>
    <col min="2819" max="2819" width="11.5703125" style="49" customWidth="1"/>
    <col min="2820" max="2820" width="9.140625" style="49"/>
    <col min="2821" max="2821" width="7.140625" style="49" customWidth="1"/>
    <col min="2822" max="2822" width="13.7109375" style="49" customWidth="1"/>
    <col min="2823" max="2823" width="10" style="49" customWidth="1"/>
    <col min="2824" max="2824" width="13.5703125" style="49" customWidth="1"/>
    <col min="2825" max="3072" width="9.140625" style="49"/>
    <col min="3073" max="3073" width="6.42578125" style="49" customWidth="1"/>
    <col min="3074" max="3074" width="13.7109375" style="49" customWidth="1"/>
    <col min="3075" max="3075" width="11.5703125" style="49" customWidth="1"/>
    <col min="3076" max="3076" width="9.140625" style="49"/>
    <col min="3077" max="3077" width="7.140625" style="49" customWidth="1"/>
    <col min="3078" max="3078" width="13.7109375" style="49" customWidth="1"/>
    <col min="3079" max="3079" width="10" style="49" customWidth="1"/>
    <col min="3080" max="3080" width="13.5703125" style="49" customWidth="1"/>
    <col min="3081" max="3328" width="9.140625" style="49"/>
    <col min="3329" max="3329" width="6.42578125" style="49" customWidth="1"/>
    <col min="3330" max="3330" width="13.7109375" style="49" customWidth="1"/>
    <col min="3331" max="3331" width="11.5703125" style="49" customWidth="1"/>
    <col min="3332" max="3332" width="9.140625" style="49"/>
    <col min="3333" max="3333" width="7.140625" style="49" customWidth="1"/>
    <col min="3334" max="3334" width="13.7109375" style="49" customWidth="1"/>
    <col min="3335" max="3335" width="10" style="49" customWidth="1"/>
    <col min="3336" max="3336" width="13.5703125" style="49" customWidth="1"/>
    <col min="3337" max="3584" width="9.140625" style="49"/>
    <col min="3585" max="3585" width="6.42578125" style="49" customWidth="1"/>
    <col min="3586" max="3586" width="13.7109375" style="49" customWidth="1"/>
    <col min="3587" max="3587" width="11.5703125" style="49" customWidth="1"/>
    <col min="3588" max="3588" width="9.140625" style="49"/>
    <col min="3589" max="3589" width="7.140625" style="49" customWidth="1"/>
    <col min="3590" max="3590" width="13.7109375" style="49" customWidth="1"/>
    <col min="3591" max="3591" width="10" style="49" customWidth="1"/>
    <col min="3592" max="3592" width="13.5703125" style="49" customWidth="1"/>
    <col min="3593" max="3840" width="9.140625" style="49"/>
    <col min="3841" max="3841" width="6.42578125" style="49" customWidth="1"/>
    <col min="3842" max="3842" width="13.7109375" style="49" customWidth="1"/>
    <col min="3843" max="3843" width="11.5703125" style="49" customWidth="1"/>
    <col min="3844" max="3844" width="9.140625" style="49"/>
    <col min="3845" max="3845" width="7.140625" style="49" customWidth="1"/>
    <col min="3846" max="3846" width="13.7109375" style="49" customWidth="1"/>
    <col min="3847" max="3847" width="10" style="49" customWidth="1"/>
    <col min="3848" max="3848" width="13.5703125" style="49" customWidth="1"/>
    <col min="3849" max="4096" width="9.140625" style="49"/>
    <col min="4097" max="4097" width="6.42578125" style="49" customWidth="1"/>
    <col min="4098" max="4098" width="13.7109375" style="49" customWidth="1"/>
    <col min="4099" max="4099" width="11.5703125" style="49" customWidth="1"/>
    <col min="4100" max="4100" width="9.140625" style="49"/>
    <col min="4101" max="4101" width="7.140625" style="49" customWidth="1"/>
    <col min="4102" max="4102" width="13.7109375" style="49" customWidth="1"/>
    <col min="4103" max="4103" width="10" style="49" customWidth="1"/>
    <col min="4104" max="4104" width="13.5703125" style="49" customWidth="1"/>
    <col min="4105" max="4352" width="9.140625" style="49"/>
    <col min="4353" max="4353" width="6.42578125" style="49" customWidth="1"/>
    <col min="4354" max="4354" width="13.7109375" style="49" customWidth="1"/>
    <col min="4355" max="4355" width="11.5703125" style="49" customWidth="1"/>
    <col min="4356" max="4356" width="9.140625" style="49"/>
    <col min="4357" max="4357" width="7.140625" style="49" customWidth="1"/>
    <col min="4358" max="4358" width="13.7109375" style="49" customWidth="1"/>
    <col min="4359" max="4359" width="10" style="49" customWidth="1"/>
    <col min="4360" max="4360" width="13.5703125" style="49" customWidth="1"/>
    <col min="4361" max="4608" width="9.140625" style="49"/>
    <col min="4609" max="4609" width="6.42578125" style="49" customWidth="1"/>
    <col min="4610" max="4610" width="13.7109375" style="49" customWidth="1"/>
    <col min="4611" max="4611" width="11.5703125" style="49" customWidth="1"/>
    <col min="4612" max="4612" width="9.140625" style="49"/>
    <col min="4613" max="4613" width="7.140625" style="49" customWidth="1"/>
    <col min="4614" max="4614" width="13.7109375" style="49" customWidth="1"/>
    <col min="4615" max="4615" width="10" style="49" customWidth="1"/>
    <col min="4616" max="4616" width="13.5703125" style="49" customWidth="1"/>
    <col min="4617" max="4864" width="9.140625" style="49"/>
    <col min="4865" max="4865" width="6.42578125" style="49" customWidth="1"/>
    <col min="4866" max="4866" width="13.7109375" style="49" customWidth="1"/>
    <col min="4867" max="4867" width="11.5703125" style="49" customWidth="1"/>
    <col min="4868" max="4868" width="9.140625" style="49"/>
    <col min="4869" max="4869" width="7.140625" style="49" customWidth="1"/>
    <col min="4870" max="4870" width="13.7109375" style="49" customWidth="1"/>
    <col min="4871" max="4871" width="10" style="49" customWidth="1"/>
    <col min="4872" max="4872" width="13.5703125" style="49" customWidth="1"/>
    <col min="4873" max="5120" width="9.140625" style="49"/>
    <col min="5121" max="5121" width="6.42578125" style="49" customWidth="1"/>
    <col min="5122" max="5122" width="13.7109375" style="49" customWidth="1"/>
    <col min="5123" max="5123" width="11.5703125" style="49" customWidth="1"/>
    <col min="5124" max="5124" width="9.140625" style="49"/>
    <col min="5125" max="5125" width="7.140625" style="49" customWidth="1"/>
    <col min="5126" max="5126" width="13.7109375" style="49" customWidth="1"/>
    <col min="5127" max="5127" width="10" style="49" customWidth="1"/>
    <col min="5128" max="5128" width="13.5703125" style="49" customWidth="1"/>
    <col min="5129" max="5376" width="9.140625" style="49"/>
    <col min="5377" max="5377" width="6.42578125" style="49" customWidth="1"/>
    <col min="5378" max="5378" width="13.7109375" style="49" customWidth="1"/>
    <col min="5379" max="5379" width="11.5703125" style="49" customWidth="1"/>
    <col min="5380" max="5380" width="9.140625" style="49"/>
    <col min="5381" max="5381" width="7.140625" style="49" customWidth="1"/>
    <col min="5382" max="5382" width="13.7109375" style="49" customWidth="1"/>
    <col min="5383" max="5383" width="10" style="49" customWidth="1"/>
    <col min="5384" max="5384" width="13.5703125" style="49" customWidth="1"/>
    <col min="5385" max="5632" width="9.140625" style="49"/>
    <col min="5633" max="5633" width="6.42578125" style="49" customWidth="1"/>
    <col min="5634" max="5634" width="13.7109375" style="49" customWidth="1"/>
    <col min="5635" max="5635" width="11.5703125" style="49" customWidth="1"/>
    <col min="5636" max="5636" width="9.140625" style="49"/>
    <col min="5637" max="5637" width="7.140625" style="49" customWidth="1"/>
    <col min="5638" max="5638" width="13.7109375" style="49" customWidth="1"/>
    <col min="5639" max="5639" width="10" style="49" customWidth="1"/>
    <col min="5640" max="5640" width="13.5703125" style="49" customWidth="1"/>
    <col min="5641" max="5888" width="9.140625" style="49"/>
    <col min="5889" max="5889" width="6.42578125" style="49" customWidth="1"/>
    <col min="5890" max="5890" width="13.7109375" style="49" customWidth="1"/>
    <col min="5891" max="5891" width="11.5703125" style="49" customWidth="1"/>
    <col min="5892" max="5892" width="9.140625" style="49"/>
    <col min="5893" max="5893" width="7.140625" style="49" customWidth="1"/>
    <col min="5894" max="5894" width="13.7109375" style="49" customWidth="1"/>
    <col min="5895" max="5895" width="10" style="49" customWidth="1"/>
    <col min="5896" max="5896" width="13.5703125" style="49" customWidth="1"/>
    <col min="5897" max="6144" width="9.140625" style="49"/>
    <col min="6145" max="6145" width="6.42578125" style="49" customWidth="1"/>
    <col min="6146" max="6146" width="13.7109375" style="49" customWidth="1"/>
    <col min="6147" max="6147" width="11.5703125" style="49" customWidth="1"/>
    <col min="6148" max="6148" width="9.140625" style="49"/>
    <col min="6149" max="6149" width="7.140625" style="49" customWidth="1"/>
    <col min="6150" max="6150" width="13.7109375" style="49" customWidth="1"/>
    <col min="6151" max="6151" width="10" style="49" customWidth="1"/>
    <col min="6152" max="6152" width="13.5703125" style="49" customWidth="1"/>
    <col min="6153" max="6400" width="9.140625" style="49"/>
    <col min="6401" max="6401" width="6.42578125" style="49" customWidth="1"/>
    <col min="6402" max="6402" width="13.7109375" style="49" customWidth="1"/>
    <col min="6403" max="6403" width="11.5703125" style="49" customWidth="1"/>
    <col min="6404" max="6404" width="9.140625" style="49"/>
    <col min="6405" max="6405" width="7.140625" style="49" customWidth="1"/>
    <col min="6406" max="6406" width="13.7109375" style="49" customWidth="1"/>
    <col min="6407" max="6407" width="10" style="49" customWidth="1"/>
    <col min="6408" max="6408" width="13.5703125" style="49" customWidth="1"/>
    <col min="6409" max="6656" width="9.140625" style="49"/>
    <col min="6657" max="6657" width="6.42578125" style="49" customWidth="1"/>
    <col min="6658" max="6658" width="13.7109375" style="49" customWidth="1"/>
    <col min="6659" max="6659" width="11.5703125" style="49" customWidth="1"/>
    <col min="6660" max="6660" width="9.140625" style="49"/>
    <col min="6661" max="6661" width="7.140625" style="49" customWidth="1"/>
    <col min="6662" max="6662" width="13.7109375" style="49" customWidth="1"/>
    <col min="6663" max="6663" width="10" style="49" customWidth="1"/>
    <col min="6664" max="6664" width="13.5703125" style="49" customWidth="1"/>
    <col min="6665" max="6912" width="9.140625" style="49"/>
    <col min="6913" max="6913" width="6.42578125" style="49" customWidth="1"/>
    <col min="6914" max="6914" width="13.7109375" style="49" customWidth="1"/>
    <col min="6915" max="6915" width="11.5703125" style="49" customWidth="1"/>
    <col min="6916" max="6916" width="9.140625" style="49"/>
    <col min="6917" max="6917" width="7.140625" style="49" customWidth="1"/>
    <col min="6918" max="6918" width="13.7109375" style="49" customWidth="1"/>
    <col min="6919" max="6919" width="10" style="49" customWidth="1"/>
    <col min="6920" max="6920" width="13.5703125" style="49" customWidth="1"/>
    <col min="6921" max="7168" width="9.140625" style="49"/>
    <col min="7169" max="7169" width="6.42578125" style="49" customWidth="1"/>
    <col min="7170" max="7170" width="13.7109375" style="49" customWidth="1"/>
    <col min="7171" max="7171" width="11.5703125" style="49" customWidth="1"/>
    <col min="7172" max="7172" width="9.140625" style="49"/>
    <col min="7173" max="7173" width="7.140625" style="49" customWidth="1"/>
    <col min="7174" max="7174" width="13.7109375" style="49" customWidth="1"/>
    <col min="7175" max="7175" width="10" style="49" customWidth="1"/>
    <col min="7176" max="7176" width="13.5703125" style="49" customWidth="1"/>
    <col min="7177" max="7424" width="9.140625" style="49"/>
    <col min="7425" max="7425" width="6.42578125" style="49" customWidth="1"/>
    <col min="7426" max="7426" width="13.7109375" style="49" customWidth="1"/>
    <col min="7427" max="7427" width="11.5703125" style="49" customWidth="1"/>
    <col min="7428" max="7428" width="9.140625" style="49"/>
    <col min="7429" max="7429" width="7.140625" style="49" customWidth="1"/>
    <col min="7430" max="7430" width="13.7109375" style="49" customWidth="1"/>
    <col min="7431" max="7431" width="10" style="49" customWidth="1"/>
    <col min="7432" max="7432" width="13.5703125" style="49" customWidth="1"/>
    <col min="7433" max="7680" width="9.140625" style="49"/>
    <col min="7681" max="7681" width="6.42578125" style="49" customWidth="1"/>
    <col min="7682" max="7682" width="13.7109375" style="49" customWidth="1"/>
    <col min="7683" max="7683" width="11.5703125" style="49" customWidth="1"/>
    <col min="7684" max="7684" width="9.140625" style="49"/>
    <col min="7685" max="7685" width="7.140625" style="49" customWidth="1"/>
    <col min="7686" max="7686" width="13.7109375" style="49" customWidth="1"/>
    <col min="7687" max="7687" width="10" style="49" customWidth="1"/>
    <col min="7688" max="7688" width="13.5703125" style="49" customWidth="1"/>
    <col min="7689" max="7936" width="9.140625" style="49"/>
    <col min="7937" max="7937" width="6.42578125" style="49" customWidth="1"/>
    <col min="7938" max="7938" width="13.7109375" style="49" customWidth="1"/>
    <col min="7939" max="7939" width="11.5703125" style="49" customWidth="1"/>
    <col min="7940" max="7940" width="9.140625" style="49"/>
    <col min="7941" max="7941" width="7.140625" style="49" customWidth="1"/>
    <col min="7942" max="7942" width="13.7109375" style="49" customWidth="1"/>
    <col min="7943" max="7943" width="10" style="49" customWidth="1"/>
    <col min="7944" max="7944" width="13.5703125" style="49" customWidth="1"/>
    <col min="7945" max="8192" width="9.140625" style="49"/>
    <col min="8193" max="8193" width="6.42578125" style="49" customWidth="1"/>
    <col min="8194" max="8194" width="13.7109375" style="49" customWidth="1"/>
    <col min="8195" max="8195" width="11.5703125" style="49" customWidth="1"/>
    <col min="8196" max="8196" width="9.140625" style="49"/>
    <col min="8197" max="8197" width="7.140625" style="49" customWidth="1"/>
    <col min="8198" max="8198" width="13.7109375" style="49" customWidth="1"/>
    <col min="8199" max="8199" width="10" style="49" customWidth="1"/>
    <col min="8200" max="8200" width="13.5703125" style="49" customWidth="1"/>
    <col min="8201" max="8448" width="9.140625" style="49"/>
    <col min="8449" max="8449" width="6.42578125" style="49" customWidth="1"/>
    <col min="8450" max="8450" width="13.7109375" style="49" customWidth="1"/>
    <col min="8451" max="8451" width="11.5703125" style="49" customWidth="1"/>
    <col min="8452" max="8452" width="9.140625" style="49"/>
    <col min="8453" max="8453" width="7.140625" style="49" customWidth="1"/>
    <col min="8454" max="8454" width="13.7109375" style="49" customWidth="1"/>
    <col min="8455" max="8455" width="10" style="49" customWidth="1"/>
    <col min="8456" max="8456" width="13.5703125" style="49" customWidth="1"/>
    <col min="8457" max="8704" width="9.140625" style="49"/>
    <col min="8705" max="8705" width="6.42578125" style="49" customWidth="1"/>
    <col min="8706" max="8706" width="13.7109375" style="49" customWidth="1"/>
    <col min="8707" max="8707" width="11.5703125" style="49" customWidth="1"/>
    <col min="8708" max="8708" width="9.140625" style="49"/>
    <col min="8709" max="8709" width="7.140625" style="49" customWidth="1"/>
    <col min="8710" max="8710" width="13.7109375" style="49" customWidth="1"/>
    <col min="8711" max="8711" width="10" style="49" customWidth="1"/>
    <col min="8712" max="8712" width="13.5703125" style="49" customWidth="1"/>
    <col min="8713" max="8960" width="9.140625" style="49"/>
    <col min="8961" max="8961" width="6.42578125" style="49" customWidth="1"/>
    <col min="8962" max="8962" width="13.7109375" style="49" customWidth="1"/>
    <col min="8963" max="8963" width="11.5703125" style="49" customWidth="1"/>
    <col min="8964" max="8964" width="9.140625" style="49"/>
    <col min="8965" max="8965" width="7.140625" style="49" customWidth="1"/>
    <col min="8966" max="8966" width="13.7109375" style="49" customWidth="1"/>
    <col min="8967" max="8967" width="10" style="49" customWidth="1"/>
    <col min="8968" max="8968" width="13.5703125" style="49" customWidth="1"/>
    <col min="8969" max="9216" width="9.140625" style="49"/>
    <col min="9217" max="9217" width="6.42578125" style="49" customWidth="1"/>
    <col min="9218" max="9218" width="13.7109375" style="49" customWidth="1"/>
    <col min="9219" max="9219" width="11.5703125" style="49" customWidth="1"/>
    <col min="9220" max="9220" width="9.140625" style="49"/>
    <col min="9221" max="9221" width="7.140625" style="49" customWidth="1"/>
    <col min="9222" max="9222" width="13.7109375" style="49" customWidth="1"/>
    <col min="9223" max="9223" width="10" style="49" customWidth="1"/>
    <col min="9224" max="9224" width="13.5703125" style="49" customWidth="1"/>
    <col min="9225" max="9472" width="9.140625" style="49"/>
    <col min="9473" max="9473" width="6.42578125" style="49" customWidth="1"/>
    <col min="9474" max="9474" width="13.7109375" style="49" customWidth="1"/>
    <col min="9475" max="9475" width="11.5703125" style="49" customWidth="1"/>
    <col min="9476" max="9476" width="9.140625" style="49"/>
    <col min="9477" max="9477" width="7.140625" style="49" customWidth="1"/>
    <col min="9478" max="9478" width="13.7109375" style="49" customWidth="1"/>
    <col min="9479" max="9479" width="10" style="49" customWidth="1"/>
    <col min="9480" max="9480" width="13.5703125" style="49" customWidth="1"/>
    <col min="9481" max="9728" width="9.140625" style="49"/>
    <col min="9729" max="9729" width="6.42578125" style="49" customWidth="1"/>
    <col min="9730" max="9730" width="13.7109375" style="49" customWidth="1"/>
    <col min="9731" max="9731" width="11.5703125" style="49" customWidth="1"/>
    <col min="9732" max="9732" width="9.140625" style="49"/>
    <col min="9733" max="9733" width="7.140625" style="49" customWidth="1"/>
    <col min="9734" max="9734" width="13.7109375" style="49" customWidth="1"/>
    <col min="9735" max="9735" width="10" style="49" customWidth="1"/>
    <col min="9736" max="9736" width="13.5703125" style="49" customWidth="1"/>
    <col min="9737" max="9984" width="9.140625" style="49"/>
    <col min="9985" max="9985" width="6.42578125" style="49" customWidth="1"/>
    <col min="9986" max="9986" width="13.7109375" style="49" customWidth="1"/>
    <col min="9987" max="9987" width="11.5703125" style="49" customWidth="1"/>
    <col min="9988" max="9988" width="9.140625" style="49"/>
    <col min="9989" max="9989" width="7.140625" style="49" customWidth="1"/>
    <col min="9990" max="9990" width="13.7109375" style="49" customWidth="1"/>
    <col min="9991" max="9991" width="10" style="49" customWidth="1"/>
    <col min="9992" max="9992" width="13.5703125" style="49" customWidth="1"/>
    <col min="9993" max="10240" width="9.140625" style="49"/>
    <col min="10241" max="10241" width="6.42578125" style="49" customWidth="1"/>
    <col min="10242" max="10242" width="13.7109375" style="49" customWidth="1"/>
    <col min="10243" max="10243" width="11.5703125" style="49" customWidth="1"/>
    <col min="10244" max="10244" width="9.140625" style="49"/>
    <col min="10245" max="10245" width="7.140625" style="49" customWidth="1"/>
    <col min="10246" max="10246" width="13.7109375" style="49" customWidth="1"/>
    <col min="10247" max="10247" width="10" style="49" customWidth="1"/>
    <col min="10248" max="10248" width="13.5703125" style="49" customWidth="1"/>
    <col min="10249" max="10496" width="9.140625" style="49"/>
    <col min="10497" max="10497" width="6.42578125" style="49" customWidth="1"/>
    <col min="10498" max="10498" width="13.7109375" style="49" customWidth="1"/>
    <col min="10499" max="10499" width="11.5703125" style="49" customWidth="1"/>
    <col min="10500" max="10500" width="9.140625" style="49"/>
    <col min="10501" max="10501" width="7.140625" style="49" customWidth="1"/>
    <col min="10502" max="10502" width="13.7109375" style="49" customWidth="1"/>
    <col min="10503" max="10503" width="10" style="49" customWidth="1"/>
    <col min="10504" max="10504" width="13.5703125" style="49" customWidth="1"/>
    <col min="10505" max="10752" width="9.140625" style="49"/>
    <col min="10753" max="10753" width="6.42578125" style="49" customWidth="1"/>
    <col min="10754" max="10754" width="13.7109375" style="49" customWidth="1"/>
    <col min="10755" max="10755" width="11.5703125" style="49" customWidth="1"/>
    <col min="10756" max="10756" width="9.140625" style="49"/>
    <col min="10757" max="10757" width="7.140625" style="49" customWidth="1"/>
    <col min="10758" max="10758" width="13.7109375" style="49" customWidth="1"/>
    <col min="10759" max="10759" width="10" style="49" customWidth="1"/>
    <col min="10760" max="10760" width="13.5703125" style="49" customWidth="1"/>
    <col min="10761" max="11008" width="9.140625" style="49"/>
    <col min="11009" max="11009" width="6.42578125" style="49" customWidth="1"/>
    <col min="11010" max="11010" width="13.7109375" style="49" customWidth="1"/>
    <col min="11011" max="11011" width="11.5703125" style="49" customWidth="1"/>
    <col min="11012" max="11012" width="9.140625" style="49"/>
    <col min="11013" max="11013" width="7.140625" style="49" customWidth="1"/>
    <col min="11014" max="11014" width="13.7109375" style="49" customWidth="1"/>
    <col min="11015" max="11015" width="10" style="49" customWidth="1"/>
    <col min="11016" max="11016" width="13.5703125" style="49" customWidth="1"/>
    <col min="11017" max="11264" width="9.140625" style="49"/>
    <col min="11265" max="11265" width="6.42578125" style="49" customWidth="1"/>
    <col min="11266" max="11266" width="13.7109375" style="49" customWidth="1"/>
    <col min="11267" max="11267" width="11.5703125" style="49" customWidth="1"/>
    <col min="11268" max="11268" width="9.140625" style="49"/>
    <col min="11269" max="11269" width="7.140625" style="49" customWidth="1"/>
    <col min="11270" max="11270" width="13.7109375" style="49" customWidth="1"/>
    <col min="11271" max="11271" width="10" style="49" customWidth="1"/>
    <col min="11272" max="11272" width="13.5703125" style="49" customWidth="1"/>
    <col min="11273" max="11520" width="9.140625" style="49"/>
    <col min="11521" max="11521" width="6.42578125" style="49" customWidth="1"/>
    <col min="11522" max="11522" width="13.7109375" style="49" customWidth="1"/>
    <col min="11523" max="11523" width="11.5703125" style="49" customWidth="1"/>
    <col min="11524" max="11524" width="9.140625" style="49"/>
    <col min="11525" max="11525" width="7.140625" style="49" customWidth="1"/>
    <col min="11526" max="11526" width="13.7109375" style="49" customWidth="1"/>
    <col min="11527" max="11527" width="10" style="49" customWidth="1"/>
    <col min="11528" max="11528" width="13.5703125" style="49" customWidth="1"/>
    <col min="11529" max="11776" width="9.140625" style="49"/>
    <col min="11777" max="11777" width="6.42578125" style="49" customWidth="1"/>
    <col min="11778" max="11778" width="13.7109375" style="49" customWidth="1"/>
    <col min="11779" max="11779" width="11.5703125" style="49" customWidth="1"/>
    <col min="11780" max="11780" width="9.140625" style="49"/>
    <col min="11781" max="11781" width="7.140625" style="49" customWidth="1"/>
    <col min="11782" max="11782" width="13.7109375" style="49" customWidth="1"/>
    <col min="11783" max="11783" width="10" style="49" customWidth="1"/>
    <col min="11784" max="11784" width="13.5703125" style="49" customWidth="1"/>
    <col min="11785" max="12032" width="9.140625" style="49"/>
    <col min="12033" max="12033" width="6.42578125" style="49" customWidth="1"/>
    <col min="12034" max="12034" width="13.7109375" style="49" customWidth="1"/>
    <col min="12035" max="12035" width="11.5703125" style="49" customWidth="1"/>
    <col min="12036" max="12036" width="9.140625" style="49"/>
    <col min="12037" max="12037" width="7.140625" style="49" customWidth="1"/>
    <col min="12038" max="12038" width="13.7109375" style="49" customWidth="1"/>
    <col min="12039" max="12039" width="10" style="49" customWidth="1"/>
    <col min="12040" max="12040" width="13.5703125" style="49" customWidth="1"/>
    <col min="12041" max="12288" width="9.140625" style="49"/>
    <col min="12289" max="12289" width="6.42578125" style="49" customWidth="1"/>
    <col min="12290" max="12290" width="13.7109375" style="49" customWidth="1"/>
    <col min="12291" max="12291" width="11.5703125" style="49" customWidth="1"/>
    <col min="12292" max="12292" width="9.140625" style="49"/>
    <col min="12293" max="12293" width="7.140625" style="49" customWidth="1"/>
    <col min="12294" max="12294" width="13.7109375" style="49" customWidth="1"/>
    <col min="12295" max="12295" width="10" style="49" customWidth="1"/>
    <col min="12296" max="12296" width="13.5703125" style="49" customWidth="1"/>
    <col min="12297" max="12544" width="9.140625" style="49"/>
    <col min="12545" max="12545" width="6.42578125" style="49" customWidth="1"/>
    <col min="12546" max="12546" width="13.7109375" style="49" customWidth="1"/>
    <col min="12547" max="12547" width="11.5703125" style="49" customWidth="1"/>
    <col min="12548" max="12548" width="9.140625" style="49"/>
    <col min="12549" max="12549" width="7.140625" style="49" customWidth="1"/>
    <col min="12550" max="12550" width="13.7109375" style="49" customWidth="1"/>
    <col min="12551" max="12551" width="10" style="49" customWidth="1"/>
    <col min="12552" max="12552" width="13.5703125" style="49" customWidth="1"/>
    <col min="12553" max="12800" width="9.140625" style="49"/>
    <col min="12801" max="12801" width="6.42578125" style="49" customWidth="1"/>
    <col min="12802" max="12802" width="13.7109375" style="49" customWidth="1"/>
    <col min="12803" max="12803" width="11.5703125" style="49" customWidth="1"/>
    <col min="12804" max="12804" width="9.140625" style="49"/>
    <col min="12805" max="12805" width="7.140625" style="49" customWidth="1"/>
    <col min="12806" max="12806" width="13.7109375" style="49" customWidth="1"/>
    <col min="12807" max="12807" width="10" style="49" customWidth="1"/>
    <col min="12808" max="12808" width="13.5703125" style="49" customWidth="1"/>
    <col min="12809" max="13056" width="9.140625" style="49"/>
    <col min="13057" max="13057" width="6.42578125" style="49" customWidth="1"/>
    <col min="13058" max="13058" width="13.7109375" style="49" customWidth="1"/>
    <col min="13059" max="13059" width="11.5703125" style="49" customWidth="1"/>
    <col min="13060" max="13060" width="9.140625" style="49"/>
    <col min="13061" max="13061" width="7.140625" style="49" customWidth="1"/>
    <col min="13062" max="13062" width="13.7109375" style="49" customWidth="1"/>
    <col min="13063" max="13063" width="10" style="49" customWidth="1"/>
    <col min="13064" max="13064" width="13.5703125" style="49" customWidth="1"/>
    <col min="13065" max="13312" width="9.140625" style="49"/>
    <col min="13313" max="13313" width="6.42578125" style="49" customWidth="1"/>
    <col min="13314" max="13314" width="13.7109375" style="49" customWidth="1"/>
    <col min="13315" max="13315" width="11.5703125" style="49" customWidth="1"/>
    <col min="13316" max="13316" width="9.140625" style="49"/>
    <col min="13317" max="13317" width="7.140625" style="49" customWidth="1"/>
    <col min="13318" max="13318" width="13.7109375" style="49" customWidth="1"/>
    <col min="13319" max="13319" width="10" style="49" customWidth="1"/>
    <col min="13320" max="13320" width="13.5703125" style="49" customWidth="1"/>
    <col min="13321" max="13568" width="9.140625" style="49"/>
    <col min="13569" max="13569" width="6.42578125" style="49" customWidth="1"/>
    <col min="13570" max="13570" width="13.7109375" style="49" customWidth="1"/>
    <col min="13571" max="13571" width="11.5703125" style="49" customWidth="1"/>
    <col min="13572" max="13572" width="9.140625" style="49"/>
    <col min="13573" max="13573" width="7.140625" style="49" customWidth="1"/>
    <col min="13574" max="13574" width="13.7109375" style="49" customWidth="1"/>
    <col min="13575" max="13575" width="10" style="49" customWidth="1"/>
    <col min="13576" max="13576" width="13.5703125" style="49" customWidth="1"/>
    <col min="13577" max="13824" width="9.140625" style="49"/>
    <col min="13825" max="13825" width="6.42578125" style="49" customWidth="1"/>
    <col min="13826" max="13826" width="13.7109375" style="49" customWidth="1"/>
    <col min="13827" max="13827" width="11.5703125" style="49" customWidth="1"/>
    <col min="13828" max="13828" width="9.140625" style="49"/>
    <col min="13829" max="13829" width="7.140625" style="49" customWidth="1"/>
    <col min="13830" max="13830" width="13.7109375" style="49" customWidth="1"/>
    <col min="13831" max="13831" width="10" style="49" customWidth="1"/>
    <col min="13832" max="13832" width="13.5703125" style="49" customWidth="1"/>
    <col min="13833" max="14080" width="9.140625" style="49"/>
    <col min="14081" max="14081" width="6.42578125" style="49" customWidth="1"/>
    <col min="14082" max="14082" width="13.7109375" style="49" customWidth="1"/>
    <col min="14083" max="14083" width="11.5703125" style="49" customWidth="1"/>
    <col min="14084" max="14084" width="9.140625" style="49"/>
    <col min="14085" max="14085" width="7.140625" style="49" customWidth="1"/>
    <col min="14086" max="14086" width="13.7109375" style="49" customWidth="1"/>
    <col min="14087" max="14087" width="10" style="49" customWidth="1"/>
    <col min="14088" max="14088" width="13.5703125" style="49" customWidth="1"/>
    <col min="14089" max="14336" width="9.140625" style="49"/>
    <col min="14337" max="14337" width="6.42578125" style="49" customWidth="1"/>
    <col min="14338" max="14338" width="13.7109375" style="49" customWidth="1"/>
    <col min="14339" max="14339" width="11.5703125" style="49" customWidth="1"/>
    <col min="14340" max="14340" width="9.140625" style="49"/>
    <col min="14341" max="14341" width="7.140625" style="49" customWidth="1"/>
    <col min="14342" max="14342" width="13.7109375" style="49" customWidth="1"/>
    <col min="14343" max="14343" width="10" style="49" customWidth="1"/>
    <col min="14344" max="14344" width="13.5703125" style="49" customWidth="1"/>
    <col min="14345" max="14592" width="9.140625" style="49"/>
    <col min="14593" max="14593" width="6.42578125" style="49" customWidth="1"/>
    <col min="14594" max="14594" width="13.7109375" style="49" customWidth="1"/>
    <col min="14595" max="14595" width="11.5703125" style="49" customWidth="1"/>
    <col min="14596" max="14596" width="9.140625" style="49"/>
    <col min="14597" max="14597" width="7.140625" style="49" customWidth="1"/>
    <col min="14598" max="14598" width="13.7109375" style="49" customWidth="1"/>
    <col min="14599" max="14599" width="10" style="49" customWidth="1"/>
    <col min="14600" max="14600" width="13.5703125" style="49" customWidth="1"/>
    <col min="14601" max="14848" width="9.140625" style="49"/>
    <col min="14849" max="14849" width="6.42578125" style="49" customWidth="1"/>
    <col min="14850" max="14850" width="13.7109375" style="49" customWidth="1"/>
    <col min="14851" max="14851" width="11.5703125" style="49" customWidth="1"/>
    <col min="14852" max="14852" width="9.140625" style="49"/>
    <col min="14853" max="14853" width="7.140625" style="49" customWidth="1"/>
    <col min="14854" max="14854" width="13.7109375" style="49" customWidth="1"/>
    <col min="14855" max="14855" width="10" style="49" customWidth="1"/>
    <col min="14856" max="14856" width="13.5703125" style="49" customWidth="1"/>
    <col min="14857" max="15104" width="9.140625" style="49"/>
    <col min="15105" max="15105" width="6.42578125" style="49" customWidth="1"/>
    <col min="15106" max="15106" width="13.7109375" style="49" customWidth="1"/>
    <col min="15107" max="15107" width="11.5703125" style="49" customWidth="1"/>
    <col min="15108" max="15108" width="9.140625" style="49"/>
    <col min="15109" max="15109" width="7.140625" style="49" customWidth="1"/>
    <col min="15110" max="15110" width="13.7109375" style="49" customWidth="1"/>
    <col min="15111" max="15111" width="10" style="49" customWidth="1"/>
    <col min="15112" max="15112" width="13.5703125" style="49" customWidth="1"/>
    <col min="15113" max="15360" width="9.140625" style="49"/>
    <col min="15361" max="15361" width="6.42578125" style="49" customWidth="1"/>
    <col min="15362" max="15362" width="13.7109375" style="49" customWidth="1"/>
    <col min="15363" max="15363" width="11.5703125" style="49" customWidth="1"/>
    <col min="15364" max="15364" width="9.140625" style="49"/>
    <col min="15365" max="15365" width="7.140625" style="49" customWidth="1"/>
    <col min="15366" max="15366" width="13.7109375" style="49" customWidth="1"/>
    <col min="15367" max="15367" width="10" style="49" customWidth="1"/>
    <col min="15368" max="15368" width="13.5703125" style="49" customWidth="1"/>
    <col min="15369" max="15616" width="9.140625" style="49"/>
    <col min="15617" max="15617" width="6.42578125" style="49" customWidth="1"/>
    <col min="15618" max="15618" width="13.7109375" style="49" customWidth="1"/>
    <col min="15619" max="15619" width="11.5703125" style="49" customWidth="1"/>
    <col min="15620" max="15620" width="9.140625" style="49"/>
    <col min="15621" max="15621" width="7.140625" style="49" customWidth="1"/>
    <col min="15622" max="15622" width="13.7109375" style="49" customWidth="1"/>
    <col min="15623" max="15623" width="10" style="49" customWidth="1"/>
    <col min="15624" max="15624" width="13.5703125" style="49" customWidth="1"/>
    <col min="15625" max="15872" width="9.140625" style="49"/>
    <col min="15873" max="15873" width="6.42578125" style="49" customWidth="1"/>
    <col min="15874" max="15874" width="13.7109375" style="49" customWidth="1"/>
    <col min="15875" max="15875" width="11.5703125" style="49" customWidth="1"/>
    <col min="15876" max="15876" width="9.140625" style="49"/>
    <col min="15877" max="15877" width="7.140625" style="49" customWidth="1"/>
    <col min="15878" max="15878" width="13.7109375" style="49" customWidth="1"/>
    <col min="15879" max="15879" width="10" style="49" customWidth="1"/>
    <col min="15880" max="15880" width="13.5703125" style="49" customWidth="1"/>
    <col min="15881" max="16128" width="9.140625" style="49"/>
    <col min="16129" max="16129" width="6.42578125" style="49" customWidth="1"/>
    <col min="16130" max="16130" width="13.7109375" style="49" customWidth="1"/>
    <col min="16131" max="16131" width="11.5703125" style="49" customWidth="1"/>
    <col min="16132" max="16132" width="9.140625" style="49"/>
    <col min="16133" max="16133" width="7.140625" style="49" customWidth="1"/>
    <col min="16134" max="16134" width="13.7109375" style="49" customWidth="1"/>
    <col min="16135" max="16135" width="10" style="49" customWidth="1"/>
    <col min="16136" max="16136" width="13.5703125" style="49" customWidth="1"/>
    <col min="16137" max="16384" width="9.140625" style="49"/>
  </cols>
  <sheetData>
    <row r="2" spans="1:9">
      <c r="A2" s="431" t="s">
        <v>311</v>
      </c>
      <c r="B2" s="431"/>
      <c r="C2" s="431"/>
      <c r="D2" s="431"/>
      <c r="E2" s="431"/>
      <c r="F2" s="431"/>
      <c r="G2" s="431"/>
      <c r="H2" s="431"/>
    </row>
    <row r="3" spans="1:9">
      <c r="A3" s="432" t="s">
        <v>268</v>
      </c>
      <c r="B3" s="432"/>
      <c r="C3" s="432"/>
      <c r="D3" s="432"/>
      <c r="E3" s="432"/>
      <c r="F3" s="432"/>
      <c r="G3" s="432"/>
      <c r="H3" s="432"/>
    </row>
    <row r="6" spans="1:9">
      <c r="A6" s="433" t="s">
        <v>389</v>
      </c>
      <c r="B6" s="433"/>
      <c r="C6" s="433"/>
      <c r="D6" s="433"/>
      <c r="E6" s="433"/>
      <c r="F6" s="433"/>
      <c r="G6" s="433"/>
      <c r="H6" s="433"/>
    </row>
    <row r="9" spans="1:9" ht="15" customHeight="1">
      <c r="A9" s="434" t="s">
        <v>312</v>
      </c>
      <c r="B9" s="434"/>
      <c r="C9" s="434"/>
      <c r="D9" s="434"/>
      <c r="E9" s="434"/>
      <c r="F9" s="434"/>
      <c r="G9" s="434"/>
      <c r="H9" s="434"/>
      <c r="I9" s="49"/>
    </row>
    <row r="10" spans="1:9">
      <c r="D10" s="239"/>
    </row>
    <row r="11" spans="1:9">
      <c r="C11" s="433" t="s">
        <v>390</v>
      </c>
      <c r="D11" s="433"/>
      <c r="E11" s="433"/>
      <c r="F11" s="433"/>
    </row>
    <row r="12" spans="1:9">
      <c r="B12" s="430"/>
      <c r="C12" s="430"/>
      <c r="D12" s="430"/>
      <c r="E12" s="430"/>
      <c r="F12" s="430"/>
      <c r="G12" s="430"/>
    </row>
    <row r="14" spans="1:9" ht="15" customHeight="1">
      <c r="A14" s="423" t="s">
        <v>313</v>
      </c>
      <c r="B14" s="423"/>
      <c r="C14" s="240">
        <v>45565</v>
      </c>
      <c r="D14" s="241"/>
      <c r="E14" s="241"/>
      <c r="F14" s="241"/>
      <c r="G14" s="241"/>
      <c r="H14" s="241"/>
      <c r="I14" s="49"/>
    </row>
    <row r="15" spans="1:9">
      <c r="A15" s="424" t="s">
        <v>314</v>
      </c>
      <c r="B15" s="424"/>
      <c r="C15" s="424"/>
      <c r="D15" s="424"/>
      <c r="E15" s="424"/>
      <c r="F15" s="424"/>
      <c r="G15" s="424"/>
      <c r="H15" s="424"/>
    </row>
    <row r="16" spans="1:9" ht="27.95" customHeight="1">
      <c r="A16" s="248" t="s">
        <v>315</v>
      </c>
      <c r="B16" s="248" t="s">
        <v>316</v>
      </c>
      <c r="C16" s="425" t="s">
        <v>317</v>
      </c>
      <c r="D16" s="426"/>
      <c r="E16" s="427"/>
      <c r="F16" s="248" t="s">
        <v>318</v>
      </c>
      <c r="G16" s="249" t="s">
        <v>319</v>
      </c>
      <c r="H16" s="249" t="s">
        <v>320</v>
      </c>
      <c r="I16" s="49"/>
    </row>
    <row r="17" spans="1:8">
      <c r="A17" s="242">
        <v>1</v>
      </c>
      <c r="B17" s="258" t="s">
        <v>217</v>
      </c>
      <c r="C17" s="428" t="s">
        <v>322</v>
      </c>
      <c r="D17" s="428"/>
      <c r="E17" s="428"/>
      <c r="F17" s="16" t="s">
        <v>325</v>
      </c>
      <c r="G17" s="243">
        <v>1</v>
      </c>
      <c r="H17" s="244">
        <v>393849.75</v>
      </c>
    </row>
    <row r="18" spans="1:8">
      <c r="A18" s="242"/>
      <c r="B18" s="258"/>
      <c r="C18" s="429" t="s">
        <v>321</v>
      </c>
      <c r="D18" s="429"/>
      <c r="E18" s="429"/>
      <c r="F18" s="245" t="s">
        <v>325</v>
      </c>
      <c r="G18" s="246">
        <v>1</v>
      </c>
      <c r="H18" s="247">
        <f>0+H17</f>
        <v>393849.75</v>
      </c>
    </row>
    <row r="19" spans="1:8">
      <c r="A19" s="242">
        <v>2</v>
      </c>
      <c r="B19" s="258" t="s">
        <v>211</v>
      </c>
      <c r="C19" s="428" t="s">
        <v>323</v>
      </c>
      <c r="D19" s="428"/>
      <c r="E19" s="428"/>
      <c r="F19" s="16" t="s">
        <v>325</v>
      </c>
      <c r="G19" s="243">
        <v>1</v>
      </c>
      <c r="H19" s="244">
        <v>31900.54</v>
      </c>
    </row>
    <row r="20" spans="1:8">
      <c r="A20" s="242">
        <v>3</v>
      </c>
      <c r="B20" s="258" t="s">
        <v>211</v>
      </c>
      <c r="C20" s="428" t="s">
        <v>322</v>
      </c>
      <c r="D20" s="428"/>
      <c r="E20" s="428"/>
      <c r="F20" s="16" t="s">
        <v>325</v>
      </c>
      <c r="G20" s="243">
        <v>1</v>
      </c>
      <c r="H20" s="244">
        <v>832903.55</v>
      </c>
    </row>
    <row r="21" spans="1:8">
      <c r="A21" s="242"/>
      <c r="B21" s="258"/>
      <c r="C21" s="429" t="s">
        <v>321</v>
      </c>
      <c r="D21" s="429"/>
      <c r="E21" s="429"/>
      <c r="F21" s="245" t="s">
        <v>325</v>
      </c>
      <c r="G21" s="246">
        <v>1</v>
      </c>
      <c r="H21" s="247">
        <f>0+H19+H20</f>
        <v>864804.09000000008</v>
      </c>
    </row>
    <row r="22" spans="1:8">
      <c r="C22" s="435"/>
      <c r="D22" s="435"/>
      <c r="E22" s="435"/>
    </row>
    <row r="24" spans="1:8">
      <c r="A24" s="438" t="s">
        <v>384</v>
      </c>
      <c r="B24" s="438"/>
      <c r="C24" s="438"/>
      <c r="D24" s="438"/>
      <c r="E24" s="437" t="s">
        <v>385</v>
      </c>
      <c r="F24" s="437"/>
      <c r="G24" s="437"/>
      <c r="H24" s="437"/>
    </row>
    <row r="25" spans="1:8" ht="15.75" customHeight="1">
      <c r="E25" s="436" t="s">
        <v>324</v>
      </c>
      <c r="F25" s="436"/>
      <c r="G25" s="436"/>
      <c r="H25" s="436"/>
    </row>
    <row r="26" spans="1:8" ht="28.5" customHeight="1"/>
    <row r="28" spans="1:8" ht="27" customHeight="1">
      <c r="A28" s="438" t="s">
        <v>394</v>
      </c>
      <c r="B28" s="438"/>
      <c r="C28" s="438"/>
      <c r="D28" s="438"/>
      <c r="E28" s="437" t="s">
        <v>209</v>
      </c>
      <c r="F28" s="437"/>
      <c r="G28" s="437"/>
      <c r="H28" s="437"/>
    </row>
    <row r="29" spans="1:8" ht="12" customHeight="1">
      <c r="E29" s="436" t="s">
        <v>324</v>
      </c>
      <c r="F29" s="436"/>
      <c r="G29" s="436"/>
      <c r="H29" s="436"/>
    </row>
    <row r="30" spans="1:8" ht="27" customHeight="1"/>
    <row r="31" spans="1:8">
      <c r="A31" s="50" t="s">
        <v>371</v>
      </c>
      <c r="B31" s="50"/>
      <c r="C31" s="263"/>
      <c r="D31" s="266"/>
      <c r="E31" s="266"/>
      <c r="F31" s="289"/>
      <c r="G31" s="266"/>
    </row>
    <row r="32" spans="1:8" ht="12.75" customHeight="1">
      <c r="A32" s="18" t="s">
        <v>346</v>
      </c>
      <c r="B32" s="18"/>
      <c r="D32" s="94"/>
      <c r="E32" s="94"/>
      <c r="F32" s="250"/>
      <c r="G32" s="94"/>
    </row>
  </sheetData>
  <mergeCells count="21">
    <mergeCell ref="C19:E19"/>
    <mergeCell ref="C20:E20"/>
    <mergeCell ref="C21:E21"/>
    <mergeCell ref="C22:E22"/>
    <mergeCell ref="E29:H29"/>
    <mergeCell ref="E28:H28"/>
    <mergeCell ref="A24:D24"/>
    <mergeCell ref="E24:H24"/>
    <mergeCell ref="E25:H25"/>
    <mergeCell ref="A28:D28"/>
    <mergeCell ref="B12:G12"/>
    <mergeCell ref="A2:H2"/>
    <mergeCell ref="A3:H3"/>
    <mergeCell ref="A6:H6"/>
    <mergeCell ref="A9:H9"/>
    <mergeCell ref="C11:F11"/>
    <mergeCell ref="A14:B14"/>
    <mergeCell ref="A15:H15"/>
    <mergeCell ref="C16:E16"/>
    <mergeCell ref="C17:E17"/>
    <mergeCell ref="C18:E18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10" workbookViewId="0">
      <selection activeCell="A24" sqref="A24:D24"/>
    </sheetView>
  </sheetViews>
  <sheetFormatPr defaultRowHeight="15"/>
  <cols>
    <col min="1" max="1" width="6.42578125" style="261" customWidth="1"/>
    <col min="2" max="2" width="13.7109375" style="261" customWidth="1"/>
    <col min="3" max="3" width="11.5703125" style="261" customWidth="1"/>
    <col min="4" max="4" width="9.140625" style="261"/>
    <col min="5" max="5" width="7.140625" style="261" customWidth="1"/>
    <col min="6" max="6" width="13.7109375" style="261" customWidth="1"/>
    <col min="7" max="7" width="10" style="261" customWidth="1"/>
    <col min="8" max="8" width="13.5703125" style="261" customWidth="1"/>
    <col min="9" max="9" width="9.140625" style="261"/>
    <col min="10" max="256" width="9.140625" style="49"/>
    <col min="257" max="257" width="6.42578125" style="49" customWidth="1"/>
    <col min="258" max="258" width="13.7109375" style="49" customWidth="1"/>
    <col min="259" max="259" width="11.5703125" style="49" customWidth="1"/>
    <col min="260" max="260" width="9.140625" style="49"/>
    <col min="261" max="261" width="7.140625" style="49" customWidth="1"/>
    <col min="262" max="262" width="13.7109375" style="49" customWidth="1"/>
    <col min="263" max="263" width="10" style="49" customWidth="1"/>
    <col min="264" max="264" width="13.5703125" style="49" customWidth="1"/>
    <col min="265" max="512" width="9.140625" style="49"/>
    <col min="513" max="513" width="6.42578125" style="49" customWidth="1"/>
    <col min="514" max="514" width="13.7109375" style="49" customWidth="1"/>
    <col min="515" max="515" width="11.5703125" style="49" customWidth="1"/>
    <col min="516" max="516" width="9.140625" style="49"/>
    <col min="517" max="517" width="7.140625" style="49" customWidth="1"/>
    <col min="518" max="518" width="13.7109375" style="49" customWidth="1"/>
    <col min="519" max="519" width="10" style="49" customWidth="1"/>
    <col min="520" max="520" width="13.5703125" style="49" customWidth="1"/>
    <col min="521" max="768" width="9.140625" style="49"/>
    <col min="769" max="769" width="6.42578125" style="49" customWidth="1"/>
    <col min="770" max="770" width="13.7109375" style="49" customWidth="1"/>
    <col min="771" max="771" width="11.5703125" style="49" customWidth="1"/>
    <col min="772" max="772" width="9.140625" style="49"/>
    <col min="773" max="773" width="7.140625" style="49" customWidth="1"/>
    <col min="774" max="774" width="13.7109375" style="49" customWidth="1"/>
    <col min="775" max="775" width="10" style="49" customWidth="1"/>
    <col min="776" max="776" width="13.5703125" style="49" customWidth="1"/>
    <col min="777" max="1024" width="9.140625" style="49"/>
    <col min="1025" max="1025" width="6.42578125" style="49" customWidth="1"/>
    <col min="1026" max="1026" width="13.7109375" style="49" customWidth="1"/>
    <col min="1027" max="1027" width="11.5703125" style="49" customWidth="1"/>
    <col min="1028" max="1028" width="9.140625" style="49"/>
    <col min="1029" max="1029" width="7.140625" style="49" customWidth="1"/>
    <col min="1030" max="1030" width="13.7109375" style="49" customWidth="1"/>
    <col min="1031" max="1031" width="10" style="49" customWidth="1"/>
    <col min="1032" max="1032" width="13.5703125" style="49" customWidth="1"/>
    <col min="1033" max="1280" width="9.140625" style="49"/>
    <col min="1281" max="1281" width="6.42578125" style="49" customWidth="1"/>
    <col min="1282" max="1282" width="13.7109375" style="49" customWidth="1"/>
    <col min="1283" max="1283" width="11.5703125" style="49" customWidth="1"/>
    <col min="1284" max="1284" width="9.140625" style="49"/>
    <col min="1285" max="1285" width="7.140625" style="49" customWidth="1"/>
    <col min="1286" max="1286" width="13.7109375" style="49" customWidth="1"/>
    <col min="1287" max="1287" width="10" style="49" customWidth="1"/>
    <col min="1288" max="1288" width="13.5703125" style="49" customWidth="1"/>
    <col min="1289" max="1536" width="9.140625" style="49"/>
    <col min="1537" max="1537" width="6.42578125" style="49" customWidth="1"/>
    <col min="1538" max="1538" width="13.7109375" style="49" customWidth="1"/>
    <col min="1539" max="1539" width="11.5703125" style="49" customWidth="1"/>
    <col min="1540" max="1540" width="9.140625" style="49"/>
    <col min="1541" max="1541" width="7.140625" style="49" customWidth="1"/>
    <col min="1542" max="1542" width="13.7109375" style="49" customWidth="1"/>
    <col min="1543" max="1543" width="10" style="49" customWidth="1"/>
    <col min="1544" max="1544" width="13.5703125" style="49" customWidth="1"/>
    <col min="1545" max="1792" width="9.140625" style="49"/>
    <col min="1793" max="1793" width="6.42578125" style="49" customWidth="1"/>
    <col min="1794" max="1794" width="13.7109375" style="49" customWidth="1"/>
    <col min="1795" max="1795" width="11.5703125" style="49" customWidth="1"/>
    <col min="1796" max="1796" width="9.140625" style="49"/>
    <col min="1797" max="1797" width="7.140625" style="49" customWidth="1"/>
    <col min="1798" max="1798" width="13.7109375" style="49" customWidth="1"/>
    <col min="1799" max="1799" width="10" style="49" customWidth="1"/>
    <col min="1800" max="1800" width="13.5703125" style="49" customWidth="1"/>
    <col min="1801" max="2048" width="9.140625" style="49"/>
    <col min="2049" max="2049" width="6.42578125" style="49" customWidth="1"/>
    <col min="2050" max="2050" width="13.7109375" style="49" customWidth="1"/>
    <col min="2051" max="2051" width="11.5703125" style="49" customWidth="1"/>
    <col min="2052" max="2052" width="9.140625" style="49"/>
    <col min="2053" max="2053" width="7.140625" style="49" customWidth="1"/>
    <col min="2054" max="2054" width="13.7109375" style="49" customWidth="1"/>
    <col min="2055" max="2055" width="10" style="49" customWidth="1"/>
    <col min="2056" max="2056" width="13.5703125" style="49" customWidth="1"/>
    <col min="2057" max="2304" width="9.140625" style="49"/>
    <col min="2305" max="2305" width="6.42578125" style="49" customWidth="1"/>
    <col min="2306" max="2306" width="13.7109375" style="49" customWidth="1"/>
    <col min="2307" max="2307" width="11.5703125" style="49" customWidth="1"/>
    <col min="2308" max="2308" width="9.140625" style="49"/>
    <col min="2309" max="2309" width="7.140625" style="49" customWidth="1"/>
    <col min="2310" max="2310" width="13.7109375" style="49" customWidth="1"/>
    <col min="2311" max="2311" width="10" style="49" customWidth="1"/>
    <col min="2312" max="2312" width="13.5703125" style="49" customWidth="1"/>
    <col min="2313" max="2560" width="9.140625" style="49"/>
    <col min="2561" max="2561" width="6.42578125" style="49" customWidth="1"/>
    <col min="2562" max="2562" width="13.7109375" style="49" customWidth="1"/>
    <col min="2563" max="2563" width="11.5703125" style="49" customWidth="1"/>
    <col min="2564" max="2564" width="9.140625" style="49"/>
    <col min="2565" max="2565" width="7.140625" style="49" customWidth="1"/>
    <col min="2566" max="2566" width="13.7109375" style="49" customWidth="1"/>
    <col min="2567" max="2567" width="10" style="49" customWidth="1"/>
    <col min="2568" max="2568" width="13.5703125" style="49" customWidth="1"/>
    <col min="2569" max="2816" width="9.140625" style="49"/>
    <col min="2817" max="2817" width="6.42578125" style="49" customWidth="1"/>
    <col min="2818" max="2818" width="13.7109375" style="49" customWidth="1"/>
    <col min="2819" max="2819" width="11.5703125" style="49" customWidth="1"/>
    <col min="2820" max="2820" width="9.140625" style="49"/>
    <col min="2821" max="2821" width="7.140625" style="49" customWidth="1"/>
    <col min="2822" max="2822" width="13.7109375" style="49" customWidth="1"/>
    <col min="2823" max="2823" width="10" style="49" customWidth="1"/>
    <col min="2824" max="2824" width="13.5703125" style="49" customWidth="1"/>
    <col min="2825" max="3072" width="9.140625" style="49"/>
    <col min="3073" max="3073" width="6.42578125" style="49" customWidth="1"/>
    <col min="3074" max="3074" width="13.7109375" style="49" customWidth="1"/>
    <col min="3075" max="3075" width="11.5703125" style="49" customWidth="1"/>
    <col min="3076" max="3076" width="9.140625" style="49"/>
    <col min="3077" max="3077" width="7.140625" style="49" customWidth="1"/>
    <col min="3078" max="3078" width="13.7109375" style="49" customWidth="1"/>
    <col min="3079" max="3079" width="10" style="49" customWidth="1"/>
    <col min="3080" max="3080" width="13.5703125" style="49" customWidth="1"/>
    <col min="3081" max="3328" width="9.140625" style="49"/>
    <col min="3329" max="3329" width="6.42578125" style="49" customWidth="1"/>
    <col min="3330" max="3330" width="13.7109375" style="49" customWidth="1"/>
    <col min="3331" max="3331" width="11.5703125" style="49" customWidth="1"/>
    <col min="3332" max="3332" width="9.140625" style="49"/>
    <col min="3333" max="3333" width="7.140625" style="49" customWidth="1"/>
    <col min="3334" max="3334" width="13.7109375" style="49" customWidth="1"/>
    <col min="3335" max="3335" width="10" style="49" customWidth="1"/>
    <col min="3336" max="3336" width="13.5703125" style="49" customWidth="1"/>
    <col min="3337" max="3584" width="9.140625" style="49"/>
    <col min="3585" max="3585" width="6.42578125" style="49" customWidth="1"/>
    <col min="3586" max="3586" width="13.7109375" style="49" customWidth="1"/>
    <col min="3587" max="3587" width="11.5703125" style="49" customWidth="1"/>
    <col min="3588" max="3588" width="9.140625" style="49"/>
    <col min="3589" max="3589" width="7.140625" style="49" customWidth="1"/>
    <col min="3590" max="3590" width="13.7109375" style="49" customWidth="1"/>
    <col min="3591" max="3591" width="10" style="49" customWidth="1"/>
    <col min="3592" max="3592" width="13.5703125" style="49" customWidth="1"/>
    <col min="3593" max="3840" width="9.140625" style="49"/>
    <col min="3841" max="3841" width="6.42578125" style="49" customWidth="1"/>
    <col min="3842" max="3842" width="13.7109375" style="49" customWidth="1"/>
    <col min="3843" max="3843" width="11.5703125" style="49" customWidth="1"/>
    <col min="3844" max="3844" width="9.140625" style="49"/>
    <col min="3845" max="3845" width="7.140625" style="49" customWidth="1"/>
    <col min="3846" max="3846" width="13.7109375" style="49" customWidth="1"/>
    <col min="3847" max="3847" width="10" style="49" customWidth="1"/>
    <col min="3848" max="3848" width="13.5703125" style="49" customWidth="1"/>
    <col min="3849" max="4096" width="9.140625" style="49"/>
    <col min="4097" max="4097" width="6.42578125" style="49" customWidth="1"/>
    <col min="4098" max="4098" width="13.7109375" style="49" customWidth="1"/>
    <col min="4099" max="4099" width="11.5703125" style="49" customWidth="1"/>
    <col min="4100" max="4100" width="9.140625" style="49"/>
    <col min="4101" max="4101" width="7.140625" style="49" customWidth="1"/>
    <col min="4102" max="4102" width="13.7109375" style="49" customWidth="1"/>
    <col min="4103" max="4103" width="10" style="49" customWidth="1"/>
    <col min="4104" max="4104" width="13.5703125" style="49" customWidth="1"/>
    <col min="4105" max="4352" width="9.140625" style="49"/>
    <col min="4353" max="4353" width="6.42578125" style="49" customWidth="1"/>
    <col min="4354" max="4354" width="13.7109375" style="49" customWidth="1"/>
    <col min="4355" max="4355" width="11.5703125" style="49" customWidth="1"/>
    <col min="4356" max="4356" width="9.140625" style="49"/>
    <col min="4357" max="4357" width="7.140625" style="49" customWidth="1"/>
    <col min="4358" max="4358" width="13.7109375" style="49" customWidth="1"/>
    <col min="4359" max="4359" width="10" style="49" customWidth="1"/>
    <col min="4360" max="4360" width="13.5703125" style="49" customWidth="1"/>
    <col min="4361" max="4608" width="9.140625" style="49"/>
    <col min="4609" max="4609" width="6.42578125" style="49" customWidth="1"/>
    <col min="4610" max="4610" width="13.7109375" style="49" customWidth="1"/>
    <col min="4611" max="4611" width="11.5703125" style="49" customWidth="1"/>
    <col min="4612" max="4612" width="9.140625" style="49"/>
    <col min="4613" max="4613" width="7.140625" style="49" customWidth="1"/>
    <col min="4614" max="4614" width="13.7109375" style="49" customWidth="1"/>
    <col min="4615" max="4615" width="10" style="49" customWidth="1"/>
    <col min="4616" max="4616" width="13.5703125" style="49" customWidth="1"/>
    <col min="4617" max="4864" width="9.140625" style="49"/>
    <col min="4865" max="4865" width="6.42578125" style="49" customWidth="1"/>
    <col min="4866" max="4866" width="13.7109375" style="49" customWidth="1"/>
    <col min="4867" max="4867" width="11.5703125" style="49" customWidth="1"/>
    <col min="4868" max="4868" width="9.140625" style="49"/>
    <col min="4869" max="4869" width="7.140625" style="49" customWidth="1"/>
    <col min="4870" max="4870" width="13.7109375" style="49" customWidth="1"/>
    <col min="4871" max="4871" width="10" style="49" customWidth="1"/>
    <col min="4872" max="4872" width="13.5703125" style="49" customWidth="1"/>
    <col min="4873" max="5120" width="9.140625" style="49"/>
    <col min="5121" max="5121" width="6.42578125" style="49" customWidth="1"/>
    <col min="5122" max="5122" width="13.7109375" style="49" customWidth="1"/>
    <col min="5123" max="5123" width="11.5703125" style="49" customWidth="1"/>
    <col min="5124" max="5124" width="9.140625" style="49"/>
    <col min="5125" max="5125" width="7.140625" style="49" customWidth="1"/>
    <col min="5126" max="5126" width="13.7109375" style="49" customWidth="1"/>
    <col min="5127" max="5127" width="10" style="49" customWidth="1"/>
    <col min="5128" max="5128" width="13.5703125" style="49" customWidth="1"/>
    <col min="5129" max="5376" width="9.140625" style="49"/>
    <col min="5377" max="5377" width="6.42578125" style="49" customWidth="1"/>
    <col min="5378" max="5378" width="13.7109375" style="49" customWidth="1"/>
    <col min="5379" max="5379" width="11.5703125" style="49" customWidth="1"/>
    <col min="5380" max="5380" width="9.140625" style="49"/>
    <col min="5381" max="5381" width="7.140625" style="49" customWidth="1"/>
    <col min="5382" max="5382" width="13.7109375" style="49" customWidth="1"/>
    <col min="5383" max="5383" width="10" style="49" customWidth="1"/>
    <col min="5384" max="5384" width="13.5703125" style="49" customWidth="1"/>
    <col min="5385" max="5632" width="9.140625" style="49"/>
    <col min="5633" max="5633" width="6.42578125" style="49" customWidth="1"/>
    <col min="5634" max="5634" width="13.7109375" style="49" customWidth="1"/>
    <col min="5635" max="5635" width="11.5703125" style="49" customWidth="1"/>
    <col min="5636" max="5636" width="9.140625" style="49"/>
    <col min="5637" max="5637" width="7.140625" style="49" customWidth="1"/>
    <col min="5638" max="5638" width="13.7109375" style="49" customWidth="1"/>
    <col min="5639" max="5639" width="10" style="49" customWidth="1"/>
    <col min="5640" max="5640" width="13.5703125" style="49" customWidth="1"/>
    <col min="5641" max="5888" width="9.140625" style="49"/>
    <col min="5889" max="5889" width="6.42578125" style="49" customWidth="1"/>
    <col min="5890" max="5890" width="13.7109375" style="49" customWidth="1"/>
    <col min="5891" max="5891" width="11.5703125" style="49" customWidth="1"/>
    <col min="5892" max="5892" width="9.140625" style="49"/>
    <col min="5893" max="5893" width="7.140625" style="49" customWidth="1"/>
    <col min="5894" max="5894" width="13.7109375" style="49" customWidth="1"/>
    <col min="5895" max="5895" width="10" style="49" customWidth="1"/>
    <col min="5896" max="5896" width="13.5703125" style="49" customWidth="1"/>
    <col min="5897" max="6144" width="9.140625" style="49"/>
    <col min="6145" max="6145" width="6.42578125" style="49" customWidth="1"/>
    <col min="6146" max="6146" width="13.7109375" style="49" customWidth="1"/>
    <col min="6147" max="6147" width="11.5703125" style="49" customWidth="1"/>
    <col min="6148" max="6148" width="9.140625" style="49"/>
    <col min="6149" max="6149" width="7.140625" style="49" customWidth="1"/>
    <col min="6150" max="6150" width="13.7109375" style="49" customWidth="1"/>
    <col min="6151" max="6151" width="10" style="49" customWidth="1"/>
    <col min="6152" max="6152" width="13.5703125" style="49" customWidth="1"/>
    <col min="6153" max="6400" width="9.140625" style="49"/>
    <col min="6401" max="6401" width="6.42578125" style="49" customWidth="1"/>
    <col min="6402" max="6402" width="13.7109375" style="49" customWidth="1"/>
    <col min="6403" max="6403" width="11.5703125" style="49" customWidth="1"/>
    <col min="6404" max="6404" width="9.140625" style="49"/>
    <col min="6405" max="6405" width="7.140625" style="49" customWidth="1"/>
    <col min="6406" max="6406" width="13.7109375" style="49" customWidth="1"/>
    <col min="6407" max="6407" width="10" style="49" customWidth="1"/>
    <col min="6408" max="6408" width="13.5703125" style="49" customWidth="1"/>
    <col min="6409" max="6656" width="9.140625" style="49"/>
    <col min="6657" max="6657" width="6.42578125" style="49" customWidth="1"/>
    <col min="6658" max="6658" width="13.7109375" style="49" customWidth="1"/>
    <col min="6659" max="6659" width="11.5703125" style="49" customWidth="1"/>
    <col min="6660" max="6660" width="9.140625" style="49"/>
    <col min="6661" max="6661" width="7.140625" style="49" customWidth="1"/>
    <col min="6662" max="6662" width="13.7109375" style="49" customWidth="1"/>
    <col min="6663" max="6663" width="10" style="49" customWidth="1"/>
    <col min="6664" max="6664" width="13.5703125" style="49" customWidth="1"/>
    <col min="6665" max="6912" width="9.140625" style="49"/>
    <col min="6913" max="6913" width="6.42578125" style="49" customWidth="1"/>
    <col min="6914" max="6914" width="13.7109375" style="49" customWidth="1"/>
    <col min="6915" max="6915" width="11.5703125" style="49" customWidth="1"/>
    <col min="6916" max="6916" width="9.140625" style="49"/>
    <col min="6917" max="6917" width="7.140625" style="49" customWidth="1"/>
    <col min="6918" max="6918" width="13.7109375" style="49" customWidth="1"/>
    <col min="6919" max="6919" width="10" style="49" customWidth="1"/>
    <col min="6920" max="6920" width="13.5703125" style="49" customWidth="1"/>
    <col min="6921" max="7168" width="9.140625" style="49"/>
    <col min="7169" max="7169" width="6.42578125" style="49" customWidth="1"/>
    <col min="7170" max="7170" width="13.7109375" style="49" customWidth="1"/>
    <col min="7171" max="7171" width="11.5703125" style="49" customWidth="1"/>
    <col min="7172" max="7172" width="9.140625" style="49"/>
    <col min="7173" max="7173" width="7.140625" style="49" customWidth="1"/>
    <col min="7174" max="7174" width="13.7109375" style="49" customWidth="1"/>
    <col min="7175" max="7175" width="10" style="49" customWidth="1"/>
    <col min="7176" max="7176" width="13.5703125" style="49" customWidth="1"/>
    <col min="7177" max="7424" width="9.140625" style="49"/>
    <col min="7425" max="7425" width="6.42578125" style="49" customWidth="1"/>
    <col min="7426" max="7426" width="13.7109375" style="49" customWidth="1"/>
    <col min="7427" max="7427" width="11.5703125" style="49" customWidth="1"/>
    <col min="7428" max="7428" width="9.140625" style="49"/>
    <col min="7429" max="7429" width="7.140625" style="49" customWidth="1"/>
    <col min="7430" max="7430" width="13.7109375" style="49" customWidth="1"/>
    <col min="7431" max="7431" width="10" style="49" customWidth="1"/>
    <col min="7432" max="7432" width="13.5703125" style="49" customWidth="1"/>
    <col min="7433" max="7680" width="9.140625" style="49"/>
    <col min="7681" max="7681" width="6.42578125" style="49" customWidth="1"/>
    <col min="7682" max="7682" width="13.7109375" style="49" customWidth="1"/>
    <col min="7683" max="7683" width="11.5703125" style="49" customWidth="1"/>
    <col min="7684" max="7684" width="9.140625" style="49"/>
    <col min="7685" max="7685" width="7.140625" style="49" customWidth="1"/>
    <col min="7686" max="7686" width="13.7109375" style="49" customWidth="1"/>
    <col min="7687" max="7687" width="10" style="49" customWidth="1"/>
    <col min="7688" max="7688" width="13.5703125" style="49" customWidth="1"/>
    <col min="7689" max="7936" width="9.140625" style="49"/>
    <col min="7937" max="7937" width="6.42578125" style="49" customWidth="1"/>
    <col min="7938" max="7938" width="13.7109375" style="49" customWidth="1"/>
    <col min="7939" max="7939" width="11.5703125" style="49" customWidth="1"/>
    <col min="7940" max="7940" width="9.140625" style="49"/>
    <col min="7941" max="7941" width="7.140625" style="49" customWidth="1"/>
    <col min="7942" max="7942" width="13.7109375" style="49" customWidth="1"/>
    <col min="7943" max="7943" width="10" style="49" customWidth="1"/>
    <col min="7944" max="7944" width="13.5703125" style="49" customWidth="1"/>
    <col min="7945" max="8192" width="9.140625" style="49"/>
    <col min="8193" max="8193" width="6.42578125" style="49" customWidth="1"/>
    <col min="8194" max="8194" width="13.7109375" style="49" customWidth="1"/>
    <col min="8195" max="8195" width="11.5703125" style="49" customWidth="1"/>
    <col min="8196" max="8196" width="9.140625" style="49"/>
    <col min="8197" max="8197" width="7.140625" style="49" customWidth="1"/>
    <col min="8198" max="8198" width="13.7109375" style="49" customWidth="1"/>
    <col min="8199" max="8199" width="10" style="49" customWidth="1"/>
    <col min="8200" max="8200" width="13.5703125" style="49" customWidth="1"/>
    <col min="8201" max="8448" width="9.140625" style="49"/>
    <col min="8449" max="8449" width="6.42578125" style="49" customWidth="1"/>
    <col min="8450" max="8450" width="13.7109375" style="49" customWidth="1"/>
    <col min="8451" max="8451" width="11.5703125" style="49" customWidth="1"/>
    <col min="8452" max="8452" width="9.140625" style="49"/>
    <col min="8453" max="8453" width="7.140625" style="49" customWidth="1"/>
    <col min="8454" max="8454" width="13.7109375" style="49" customWidth="1"/>
    <col min="8455" max="8455" width="10" style="49" customWidth="1"/>
    <col min="8456" max="8456" width="13.5703125" style="49" customWidth="1"/>
    <col min="8457" max="8704" width="9.140625" style="49"/>
    <col min="8705" max="8705" width="6.42578125" style="49" customWidth="1"/>
    <col min="8706" max="8706" width="13.7109375" style="49" customWidth="1"/>
    <col min="8707" max="8707" width="11.5703125" style="49" customWidth="1"/>
    <col min="8708" max="8708" width="9.140625" style="49"/>
    <col min="8709" max="8709" width="7.140625" style="49" customWidth="1"/>
    <col min="8710" max="8710" width="13.7109375" style="49" customWidth="1"/>
    <col min="8711" max="8711" width="10" style="49" customWidth="1"/>
    <col min="8712" max="8712" width="13.5703125" style="49" customWidth="1"/>
    <col min="8713" max="8960" width="9.140625" style="49"/>
    <col min="8961" max="8961" width="6.42578125" style="49" customWidth="1"/>
    <col min="8962" max="8962" width="13.7109375" style="49" customWidth="1"/>
    <col min="8963" max="8963" width="11.5703125" style="49" customWidth="1"/>
    <col min="8964" max="8964" width="9.140625" style="49"/>
    <col min="8965" max="8965" width="7.140625" style="49" customWidth="1"/>
    <col min="8966" max="8966" width="13.7109375" style="49" customWidth="1"/>
    <col min="8967" max="8967" width="10" style="49" customWidth="1"/>
    <col min="8968" max="8968" width="13.5703125" style="49" customWidth="1"/>
    <col min="8969" max="9216" width="9.140625" style="49"/>
    <col min="9217" max="9217" width="6.42578125" style="49" customWidth="1"/>
    <col min="9218" max="9218" width="13.7109375" style="49" customWidth="1"/>
    <col min="9219" max="9219" width="11.5703125" style="49" customWidth="1"/>
    <col min="9220" max="9220" width="9.140625" style="49"/>
    <col min="9221" max="9221" width="7.140625" style="49" customWidth="1"/>
    <col min="9222" max="9222" width="13.7109375" style="49" customWidth="1"/>
    <col min="9223" max="9223" width="10" style="49" customWidth="1"/>
    <col min="9224" max="9224" width="13.5703125" style="49" customWidth="1"/>
    <col min="9225" max="9472" width="9.140625" style="49"/>
    <col min="9473" max="9473" width="6.42578125" style="49" customWidth="1"/>
    <col min="9474" max="9474" width="13.7109375" style="49" customWidth="1"/>
    <col min="9475" max="9475" width="11.5703125" style="49" customWidth="1"/>
    <col min="9476" max="9476" width="9.140625" style="49"/>
    <col min="9477" max="9477" width="7.140625" style="49" customWidth="1"/>
    <col min="9478" max="9478" width="13.7109375" style="49" customWidth="1"/>
    <col min="9479" max="9479" width="10" style="49" customWidth="1"/>
    <col min="9480" max="9480" width="13.5703125" style="49" customWidth="1"/>
    <col min="9481" max="9728" width="9.140625" style="49"/>
    <col min="9729" max="9729" width="6.42578125" style="49" customWidth="1"/>
    <col min="9730" max="9730" width="13.7109375" style="49" customWidth="1"/>
    <col min="9731" max="9731" width="11.5703125" style="49" customWidth="1"/>
    <col min="9732" max="9732" width="9.140625" style="49"/>
    <col min="9733" max="9733" width="7.140625" style="49" customWidth="1"/>
    <col min="9734" max="9734" width="13.7109375" style="49" customWidth="1"/>
    <col min="9735" max="9735" width="10" style="49" customWidth="1"/>
    <col min="9736" max="9736" width="13.5703125" style="49" customWidth="1"/>
    <col min="9737" max="9984" width="9.140625" style="49"/>
    <col min="9985" max="9985" width="6.42578125" style="49" customWidth="1"/>
    <col min="9986" max="9986" width="13.7109375" style="49" customWidth="1"/>
    <col min="9987" max="9987" width="11.5703125" style="49" customWidth="1"/>
    <col min="9988" max="9988" width="9.140625" style="49"/>
    <col min="9989" max="9989" width="7.140625" style="49" customWidth="1"/>
    <col min="9990" max="9990" width="13.7109375" style="49" customWidth="1"/>
    <col min="9991" max="9991" width="10" style="49" customWidth="1"/>
    <col min="9992" max="9992" width="13.5703125" style="49" customWidth="1"/>
    <col min="9993" max="10240" width="9.140625" style="49"/>
    <col min="10241" max="10241" width="6.42578125" style="49" customWidth="1"/>
    <col min="10242" max="10242" width="13.7109375" style="49" customWidth="1"/>
    <col min="10243" max="10243" width="11.5703125" style="49" customWidth="1"/>
    <col min="10244" max="10244" width="9.140625" style="49"/>
    <col min="10245" max="10245" width="7.140625" style="49" customWidth="1"/>
    <col min="10246" max="10246" width="13.7109375" style="49" customWidth="1"/>
    <col min="10247" max="10247" width="10" style="49" customWidth="1"/>
    <col min="10248" max="10248" width="13.5703125" style="49" customWidth="1"/>
    <col min="10249" max="10496" width="9.140625" style="49"/>
    <col min="10497" max="10497" width="6.42578125" style="49" customWidth="1"/>
    <col min="10498" max="10498" width="13.7109375" style="49" customWidth="1"/>
    <col min="10499" max="10499" width="11.5703125" style="49" customWidth="1"/>
    <col min="10500" max="10500" width="9.140625" style="49"/>
    <col min="10501" max="10501" width="7.140625" style="49" customWidth="1"/>
    <col min="10502" max="10502" width="13.7109375" style="49" customWidth="1"/>
    <col min="10503" max="10503" width="10" style="49" customWidth="1"/>
    <col min="10504" max="10504" width="13.5703125" style="49" customWidth="1"/>
    <col min="10505" max="10752" width="9.140625" style="49"/>
    <col min="10753" max="10753" width="6.42578125" style="49" customWidth="1"/>
    <col min="10754" max="10754" width="13.7109375" style="49" customWidth="1"/>
    <col min="10755" max="10755" width="11.5703125" style="49" customWidth="1"/>
    <col min="10756" max="10756" width="9.140625" style="49"/>
    <col min="10757" max="10757" width="7.140625" style="49" customWidth="1"/>
    <col min="10758" max="10758" width="13.7109375" style="49" customWidth="1"/>
    <col min="10759" max="10759" width="10" style="49" customWidth="1"/>
    <col min="10760" max="10760" width="13.5703125" style="49" customWidth="1"/>
    <col min="10761" max="11008" width="9.140625" style="49"/>
    <col min="11009" max="11009" width="6.42578125" style="49" customWidth="1"/>
    <col min="11010" max="11010" width="13.7109375" style="49" customWidth="1"/>
    <col min="11011" max="11011" width="11.5703125" style="49" customWidth="1"/>
    <col min="11012" max="11012" width="9.140625" style="49"/>
    <col min="11013" max="11013" width="7.140625" style="49" customWidth="1"/>
    <col min="11014" max="11014" width="13.7109375" style="49" customWidth="1"/>
    <col min="11015" max="11015" width="10" style="49" customWidth="1"/>
    <col min="11016" max="11016" width="13.5703125" style="49" customWidth="1"/>
    <col min="11017" max="11264" width="9.140625" style="49"/>
    <col min="11265" max="11265" width="6.42578125" style="49" customWidth="1"/>
    <col min="11266" max="11266" width="13.7109375" style="49" customWidth="1"/>
    <col min="11267" max="11267" width="11.5703125" style="49" customWidth="1"/>
    <col min="11268" max="11268" width="9.140625" style="49"/>
    <col min="11269" max="11269" width="7.140625" style="49" customWidth="1"/>
    <col min="11270" max="11270" width="13.7109375" style="49" customWidth="1"/>
    <col min="11271" max="11271" width="10" style="49" customWidth="1"/>
    <col min="11272" max="11272" width="13.5703125" style="49" customWidth="1"/>
    <col min="11273" max="11520" width="9.140625" style="49"/>
    <col min="11521" max="11521" width="6.42578125" style="49" customWidth="1"/>
    <col min="11522" max="11522" width="13.7109375" style="49" customWidth="1"/>
    <col min="11523" max="11523" width="11.5703125" style="49" customWidth="1"/>
    <col min="11524" max="11524" width="9.140625" style="49"/>
    <col min="11525" max="11525" width="7.140625" style="49" customWidth="1"/>
    <col min="11526" max="11526" width="13.7109375" style="49" customWidth="1"/>
    <col min="11527" max="11527" width="10" style="49" customWidth="1"/>
    <col min="11528" max="11528" width="13.5703125" style="49" customWidth="1"/>
    <col min="11529" max="11776" width="9.140625" style="49"/>
    <col min="11777" max="11777" width="6.42578125" style="49" customWidth="1"/>
    <col min="11778" max="11778" width="13.7109375" style="49" customWidth="1"/>
    <col min="11779" max="11779" width="11.5703125" style="49" customWidth="1"/>
    <col min="11780" max="11780" width="9.140625" style="49"/>
    <col min="11781" max="11781" width="7.140625" style="49" customWidth="1"/>
    <col min="11782" max="11782" width="13.7109375" style="49" customWidth="1"/>
    <col min="11783" max="11783" width="10" style="49" customWidth="1"/>
    <col min="11784" max="11784" width="13.5703125" style="49" customWidth="1"/>
    <col min="11785" max="12032" width="9.140625" style="49"/>
    <col min="12033" max="12033" width="6.42578125" style="49" customWidth="1"/>
    <col min="12034" max="12034" width="13.7109375" style="49" customWidth="1"/>
    <col min="12035" max="12035" width="11.5703125" style="49" customWidth="1"/>
    <col min="12036" max="12036" width="9.140625" style="49"/>
    <col min="12037" max="12037" width="7.140625" style="49" customWidth="1"/>
    <col min="12038" max="12038" width="13.7109375" style="49" customWidth="1"/>
    <col min="12039" max="12039" width="10" style="49" customWidth="1"/>
    <col min="12040" max="12040" width="13.5703125" style="49" customWidth="1"/>
    <col min="12041" max="12288" width="9.140625" style="49"/>
    <col min="12289" max="12289" width="6.42578125" style="49" customWidth="1"/>
    <col min="12290" max="12290" width="13.7109375" style="49" customWidth="1"/>
    <col min="12291" max="12291" width="11.5703125" style="49" customWidth="1"/>
    <col min="12292" max="12292" width="9.140625" style="49"/>
    <col min="12293" max="12293" width="7.140625" style="49" customWidth="1"/>
    <col min="12294" max="12294" width="13.7109375" style="49" customWidth="1"/>
    <col min="12295" max="12295" width="10" style="49" customWidth="1"/>
    <col min="12296" max="12296" width="13.5703125" style="49" customWidth="1"/>
    <col min="12297" max="12544" width="9.140625" style="49"/>
    <col min="12545" max="12545" width="6.42578125" style="49" customWidth="1"/>
    <col min="12546" max="12546" width="13.7109375" style="49" customWidth="1"/>
    <col min="12547" max="12547" width="11.5703125" style="49" customWidth="1"/>
    <col min="12548" max="12548" width="9.140625" style="49"/>
    <col min="12549" max="12549" width="7.140625" style="49" customWidth="1"/>
    <col min="12550" max="12550" width="13.7109375" style="49" customWidth="1"/>
    <col min="12551" max="12551" width="10" style="49" customWidth="1"/>
    <col min="12552" max="12552" width="13.5703125" style="49" customWidth="1"/>
    <col min="12553" max="12800" width="9.140625" style="49"/>
    <col min="12801" max="12801" width="6.42578125" style="49" customWidth="1"/>
    <col min="12802" max="12802" width="13.7109375" style="49" customWidth="1"/>
    <col min="12803" max="12803" width="11.5703125" style="49" customWidth="1"/>
    <col min="12804" max="12804" width="9.140625" style="49"/>
    <col min="12805" max="12805" width="7.140625" style="49" customWidth="1"/>
    <col min="12806" max="12806" width="13.7109375" style="49" customWidth="1"/>
    <col min="12807" max="12807" width="10" style="49" customWidth="1"/>
    <col min="12808" max="12808" width="13.5703125" style="49" customWidth="1"/>
    <col min="12809" max="13056" width="9.140625" style="49"/>
    <col min="13057" max="13057" width="6.42578125" style="49" customWidth="1"/>
    <col min="13058" max="13058" width="13.7109375" style="49" customWidth="1"/>
    <col min="13059" max="13059" width="11.5703125" style="49" customWidth="1"/>
    <col min="13060" max="13060" width="9.140625" style="49"/>
    <col min="13061" max="13061" width="7.140625" style="49" customWidth="1"/>
    <col min="13062" max="13062" width="13.7109375" style="49" customWidth="1"/>
    <col min="13063" max="13063" width="10" style="49" customWidth="1"/>
    <col min="13064" max="13064" width="13.5703125" style="49" customWidth="1"/>
    <col min="13065" max="13312" width="9.140625" style="49"/>
    <col min="13313" max="13313" width="6.42578125" style="49" customWidth="1"/>
    <col min="13314" max="13314" width="13.7109375" style="49" customWidth="1"/>
    <col min="13315" max="13315" width="11.5703125" style="49" customWidth="1"/>
    <col min="13316" max="13316" width="9.140625" style="49"/>
    <col min="13317" max="13317" width="7.140625" style="49" customWidth="1"/>
    <col min="13318" max="13318" width="13.7109375" style="49" customWidth="1"/>
    <col min="13319" max="13319" width="10" style="49" customWidth="1"/>
    <col min="13320" max="13320" width="13.5703125" style="49" customWidth="1"/>
    <col min="13321" max="13568" width="9.140625" style="49"/>
    <col min="13569" max="13569" width="6.42578125" style="49" customWidth="1"/>
    <col min="13570" max="13570" width="13.7109375" style="49" customWidth="1"/>
    <col min="13571" max="13571" width="11.5703125" style="49" customWidth="1"/>
    <col min="13572" max="13572" width="9.140625" style="49"/>
    <col min="13573" max="13573" width="7.140625" style="49" customWidth="1"/>
    <col min="13574" max="13574" width="13.7109375" style="49" customWidth="1"/>
    <col min="13575" max="13575" width="10" style="49" customWidth="1"/>
    <col min="13576" max="13576" width="13.5703125" style="49" customWidth="1"/>
    <col min="13577" max="13824" width="9.140625" style="49"/>
    <col min="13825" max="13825" width="6.42578125" style="49" customWidth="1"/>
    <col min="13826" max="13826" width="13.7109375" style="49" customWidth="1"/>
    <col min="13827" max="13827" width="11.5703125" style="49" customWidth="1"/>
    <col min="13828" max="13828" width="9.140625" style="49"/>
    <col min="13829" max="13829" width="7.140625" style="49" customWidth="1"/>
    <col min="13830" max="13830" width="13.7109375" style="49" customWidth="1"/>
    <col min="13831" max="13831" width="10" style="49" customWidth="1"/>
    <col min="13832" max="13832" width="13.5703125" style="49" customWidth="1"/>
    <col min="13833" max="14080" width="9.140625" style="49"/>
    <col min="14081" max="14081" width="6.42578125" style="49" customWidth="1"/>
    <col min="14082" max="14082" width="13.7109375" style="49" customWidth="1"/>
    <col min="14083" max="14083" width="11.5703125" style="49" customWidth="1"/>
    <col min="14084" max="14084" width="9.140625" style="49"/>
    <col min="14085" max="14085" width="7.140625" style="49" customWidth="1"/>
    <col min="14086" max="14086" width="13.7109375" style="49" customWidth="1"/>
    <col min="14087" max="14087" width="10" style="49" customWidth="1"/>
    <col min="14088" max="14088" width="13.5703125" style="49" customWidth="1"/>
    <col min="14089" max="14336" width="9.140625" style="49"/>
    <col min="14337" max="14337" width="6.42578125" style="49" customWidth="1"/>
    <col min="14338" max="14338" width="13.7109375" style="49" customWidth="1"/>
    <col min="14339" max="14339" width="11.5703125" style="49" customWidth="1"/>
    <col min="14340" max="14340" width="9.140625" style="49"/>
    <col min="14341" max="14341" width="7.140625" style="49" customWidth="1"/>
    <col min="14342" max="14342" width="13.7109375" style="49" customWidth="1"/>
    <col min="14343" max="14343" width="10" style="49" customWidth="1"/>
    <col min="14344" max="14344" width="13.5703125" style="49" customWidth="1"/>
    <col min="14345" max="14592" width="9.140625" style="49"/>
    <col min="14593" max="14593" width="6.42578125" style="49" customWidth="1"/>
    <col min="14594" max="14594" width="13.7109375" style="49" customWidth="1"/>
    <col min="14595" max="14595" width="11.5703125" style="49" customWidth="1"/>
    <col min="14596" max="14596" width="9.140625" style="49"/>
    <col min="14597" max="14597" width="7.140625" style="49" customWidth="1"/>
    <col min="14598" max="14598" width="13.7109375" style="49" customWidth="1"/>
    <col min="14599" max="14599" width="10" style="49" customWidth="1"/>
    <col min="14600" max="14600" width="13.5703125" style="49" customWidth="1"/>
    <col min="14601" max="14848" width="9.140625" style="49"/>
    <col min="14849" max="14849" width="6.42578125" style="49" customWidth="1"/>
    <col min="14850" max="14850" width="13.7109375" style="49" customWidth="1"/>
    <col min="14851" max="14851" width="11.5703125" style="49" customWidth="1"/>
    <col min="14852" max="14852" width="9.140625" style="49"/>
    <col min="14853" max="14853" width="7.140625" style="49" customWidth="1"/>
    <col min="14854" max="14854" width="13.7109375" style="49" customWidth="1"/>
    <col min="14855" max="14855" width="10" style="49" customWidth="1"/>
    <col min="14856" max="14856" width="13.5703125" style="49" customWidth="1"/>
    <col min="14857" max="15104" width="9.140625" style="49"/>
    <col min="15105" max="15105" width="6.42578125" style="49" customWidth="1"/>
    <col min="15106" max="15106" width="13.7109375" style="49" customWidth="1"/>
    <col min="15107" max="15107" width="11.5703125" style="49" customWidth="1"/>
    <col min="15108" max="15108" width="9.140625" style="49"/>
    <col min="15109" max="15109" width="7.140625" style="49" customWidth="1"/>
    <col min="15110" max="15110" width="13.7109375" style="49" customWidth="1"/>
    <col min="15111" max="15111" width="10" style="49" customWidth="1"/>
    <col min="15112" max="15112" width="13.5703125" style="49" customWidth="1"/>
    <col min="15113" max="15360" width="9.140625" style="49"/>
    <col min="15361" max="15361" width="6.42578125" style="49" customWidth="1"/>
    <col min="15362" max="15362" width="13.7109375" style="49" customWidth="1"/>
    <col min="15363" max="15363" width="11.5703125" style="49" customWidth="1"/>
    <col min="15364" max="15364" width="9.140625" style="49"/>
    <col min="15365" max="15365" width="7.140625" style="49" customWidth="1"/>
    <col min="15366" max="15366" width="13.7109375" style="49" customWidth="1"/>
    <col min="15367" max="15367" width="10" style="49" customWidth="1"/>
    <col min="15368" max="15368" width="13.5703125" style="49" customWidth="1"/>
    <col min="15369" max="15616" width="9.140625" style="49"/>
    <col min="15617" max="15617" width="6.42578125" style="49" customWidth="1"/>
    <col min="15618" max="15618" width="13.7109375" style="49" customWidth="1"/>
    <col min="15619" max="15619" width="11.5703125" style="49" customWidth="1"/>
    <col min="15620" max="15620" width="9.140625" style="49"/>
    <col min="15621" max="15621" width="7.140625" style="49" customWidth="1"/>
    <col min="15622" max="15622" width="13.7109375" style="49" customWidth="1"/>
    <col min="15623" max="15623" width="10" style="49" customWidth="1"/>
    <col min="15624" max="15624" width="13.5703125" style="49" customWidth="1"/>
    <col min="15625" max="15872" width="9.140625" style="49"/>
    <col min="15873" max="15873" width="6.42578125" style="49" customWidth="1"/>
    <col min="15874" max="15874" width="13.7109375" style="49" customWidth="1"/>
    <col min="15875" max="15875" width="11.5703125" style="49" customWidth="1"/>
    <col min="15876" max="15876" width="9.140625" style="49"/>
    <col min="15877" max="15877" width="7.140625" style="49" customWidth="1"/>
    <col min="15878" max="15878" width="13.7109375" style="49" customWidth="1"/>
    <col min="15879" max="15879" width="10" style="49" customWidth="1"/>
    <col min="15880" max="15880" width="13.5703125" style="49" customWidth="1"/>
    <col min="15881" max="16128" width="9.140625" style="49"/>
    <col min="16129" max="16129" width="6.42578125" style="49" customWidth="1"/>
    <col min="16130" max="16130" width="13.7109375" style="49" customWidth="1"/>
    <col min="16131" max="16131" width="11.5703125" style="49" customWidth="1"/>
    <col min="16132" max="16132" width="9.140625" style="49"/>
    <col min="16133" max="16133" width="7.140625" style="49" customWidth="1"/>
    <col min="16134" max="16134" width="13.7109375" style="49" customWidth="1"/>
    <col min="16135" max="16135" width="10" style="49" customWidth="1"/>
    <col min="16136" max="16136" width="13.5703125" style="49" customWidth="1"/>
    <col min="16137" max="16384" width="9.140625" style="49"/>
  </cols>
  <sheetData>
    <row r="2" spans="1:9">
      <c r="A2" s="410" t="s">
        <v>311</v>
      </c>
      <c r="B2" s="410"/>
      <c r="C2" s="410"/>
      <c r="D2" s="410"/>
      <c r="E2" s="410"/>
      <c r="F2" s="410"/>
      <c r="G2" s="410"/>
      <c r="H2" s="410"/>
    </row>
    <row r="3" spans="1:9">
      <c r="A3" s="411" t="s">
        <v>268</v>
      </c>
      <c r="B3" s="411"/>
      <c r="C3" s="411"/>
      <c r="D3" s="411"/>
      <c r="E3" s="411"/>
      <c r="F3" s="411"/>
      <c r="G3" s="411"/>
      <c r="H3" s="411"/>
    </row>
    <row r="6" spans="1:9">
      <c r="A6" s="412" t="s">
        <v>389</v>
      </c>
      <c r="B6" s="412"/>
      <c r="C6" s="412"/>
      <c r="D6" s="412"/>
      <c r="E6" s="412"/>
      <c r="F6" s="412"/>
      <c r="G6" s="412"/>
      <c r="H6" s="412"/>
    </row>
    <row r="9" spans="1:9" ht="15" customHeight="1">
      <c r="A9" s="413" t="s">
        <v>312</v>
      </c>
      <c r="B9" s="413"/>
      <c r="C9" s="413"/>
      <c r="D9" s="413"/>
      <c r="E9" s="413"/>
      <c r="F9" s="413"/>
      <c r="G9" s="413"/>
      <c r="H9" s="413"/>
      <c r="I9" s="49"/>
    </row>
    <row r="10" spans="1:9">
      <c r="D10" s="44"/>
    </row>
    <row r="11" spans="1:9">
      <c r="C11" s="412" t="s">
        <v>390</v>
      </c>
      <c r="D11" s="412"/>
      <c r="E11" s="412"/>
      <c r="F11" s="412"/>
    </row>
    <row r="12" spans="1:9">
      <c r="B12" s="414"/>
      <c r="C12" s="414"/>
      <c r="D12" s="414"/>
      <c r="E12" s="414"/>
      <c r="F12" s="414"/>
      <c r="G12" s="414"/>
    </row>
    <row r="14" spans="1:9" ht="15" customHeight="1">
      <c r="A14" s="415" t="s">
        <v>313</v>
      </c>
      <c r="B14" s="415"/>
      <c r="C14" s="20">
        <v>45565</v>
      </c>
      <c r="D14" s="45"/>
      <c r="E14" s="45"/>
      <c r="F14" s="45"/>
      <c r="G14" s="45"/>
      <c r="H14" s="45"/>
      <c r="I14" s="49"/>
    </row>
    <row r="15" spans="1:9">
      <c r="A15" s="416" t="s">
        <v>314</v>
      </c>
      <c r="B15" s="416"/>
      <c r="C15" s="416"/>
      <c r="D15" s="416"/>
      <c r="E15" s="416"/>
      <c r="F15" s="416"/>
      <c r="G15" s="416"/>
      <c r="H15" s="416"/>
    </row>
    <row r="16" spans="1:9" ht="27.95" customHeight="1">
      <c r="A16" s="24" t="s">
        <v>315</v>
      </c>
      <c r="B16" s="24" t="s">
        <v>316</v>
      </c>
      <c r="C16" s="417" t="s">
        <v>317</v>
      </c>
      <c r="D16" s="418"/>
      <c r="E16" s="419"/>
      <c r="F16" s="24" t="s">
        <v>318</v>
      </c>
      <c r="G16" s="25" t="s">
        <v>319</v>
      </c>
      <c r="H16" s="25" t="s">
        <v>320</v>
      </c>
      <c r="I16" s="49"/>
    </row>
    <row r="17" spans="1:8">
      <c r="A17" s="46">
        <v>1</v>
      </c>
      <c r="B17" s="260" t="s">
        <v>217</v>
      </c>
      <c r="C17" s="409" t="s">
        <v>322</v>
      </c>
      <c r="D17" s="409"/>
      <c r="E17" s="409"/>
      <c r="F17" s="16" t="s">
        <v>11</v>
      </c>
      <c r="G17" s="47" t="s">
        <v>11</v>
      </c>
      <c r="H17" s="48">
        <v>393849.75</v>
      </c>
    </row>
    <row r="18" spans="1:8">
      <c r="A18" s="46"/>
      <c r="B18" s="260"/>
      <c r="C18" s="407" t="s">
        <v>321</v>
      </c>
      <c r="D18" s="407"/>
      <c r="E18" s="407"/>
      <c r="F18" s="21" t="s">
        <v>11</v>
      </c>
      <c r="G18" s="22" t="s">
        <v>11</v>
      </c>
      <c r="H18" s="23">
        <f>0+H17</f>
        <v>393849.75</v>
      </c>
    </row>
    <row r="19" spans="1:8">
      <c r="A19" s="46">
        <v>2</v>
      </c>
      <c r="B19" s="260" t="s">
        <v>211</v>
      </c>
      <c r="C19" s="409" t="s">
        <v>323</v>
      </c>
      <c r="D19" s="409"/>
      <c r="E19" s="409"/>
      <c r="F19" s="16" t="s">
        <v>11</v>
      </c>
      <c r="G19" s="47" t="s">
        <v>11</v>
      </c>
      <c r="H19" s="48">
        <v>31900.54</v>
      </c>
    </row>
    <row r="20" spans="1:8">
      <c r="A20" s="46">
        <v>3</v>
      </c>
      <c r="B20" s="260" t="s">
        <v>211</v>
      </c>
      <c r="C20" s="409" t="s">
        <v>322</v>
      </c>
      <c r="D20" s="409"/>
      <c r="E20" s="409"/>
      <c r="F20" s="16" t="s">
        <v>11</v>
      </c>
      <c r="G20" s="47" t="s">
        <v>11</v>
      </c>
      <c r="H20" s="48">
        <v>832903.55</v>
      </c>
    </row>
    <row r="21" spans="1:8">
      <c r="A21" s="46"/>
      <c r="B21" s="260"/>
      <c r="C21" s="407" t="s">
        <v>321</v>
      </c>
      <c r="D21" s="407"/>
      <c r="E21" s="407"/>
      <c r="F21" s="21" t="s">
        <v>11</v>
      </c>
      <c r="G21" s="22" t="s">
        <v>11</v>
      </c>
      <c r="H21" s="23">
        <f>0+H19+H20</f>
        <v>864804.09000000008</v>
      </c>
    </row>
    <row r="22" spans="1:8">
      <c r="C22" s="421"/>
      <c r="D22" s="421"/>
      <c r="E22" s="421"/>
    </row>
    <row r="24" spans="1:8">
      <c r="A24" s="439" t="s">
        <v>384</v>
      </c>
      <c r="B24" s="439"/>
      <c r="C24" s="439"/>
      <c r="D24" s="439"/>
      <c r="E24" s="408" t="s">
        <v>385</v>
      </c>
      <c r="F24" s="408"/>
      <c r="G24" s="408"/>
      <c r="H24" s="408"/>
    </row>
    <row r="25" spans="1:8" ht="15.75" customHeight="1">
      <c r="E25" s="420" t="s">
        <v>324</v>
      </c>
      <c r="F25" s="420"/>
      <c r="G25" s="420"/>
      <c r="H25" s="420"/>
    </row>
    <row r="26" spans="1:8" ht="28.5" customHeight="1"/>
    <row r="28" spans="1:8" ht="27" customHeight="1">
      <c r="A28" s="439" t="s">
        <v>394</v>
      </c>
      <c r="B28" s="439"/>
      <c r="C28" s="439"/>
      <c r="D28" s="439"/>
      <c r="E28" s="408" t="s">
        <v>209</v>
      </c>
      <c r="F28" s="408"/>
      <c r="G28" s="408"/>
      <c r="H28" s="408"/>
    </row>
    <row r="29" spans="1:8" ht="12" customHeight="1">
      <c r="E29" s="420" t="s">
        <v>324</v>
      </c>
      <c r="F29" s="420"/>
      <c r="G29" s="420"/>
      <c r="H29" s="420"/>
    </row>
    <row r="30" spans="1:8" ht="27" customHeight="1"/>
    <row r="31" spans="1:8">
      <c r="A31" s="50" t="s">
        <v>371</v>
      </c>
      <c r="B31" s="50"/>
      <c r="C31" s="263"/>
    </row>
    <row r="32" spans="1:8" ht="12.75" customHeight="1">
      <c r="A32" s="18" t="s">
        <v>346</v>
      </c>
      <c r="B32" s="18"/>
      <c r="C32" s="259"/>
    </row>
  </sheetData>
  <mergeCells count="21">
    <mergeCell ref="E29:H29"/>
    <mergeCell ref="E25:H25"/>
    <mergeCell ref="A24:D24"/>
    <mergeCell ref="E24:H24"/>
    <mergeCell ref="A28:D28"/>
    <mergeCell ref="E28:H28"/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21" workbookViewId="0">
      <selection activeCell="T25" sqref="T25"/>
    </sheetView>
  </sheetViews>
  <sheetFormatPr defaultRowHeight="15"/>
  <cols>
    <col min="1" max="2" width="1.85546875" style="345" customWidth="1"/>
    <col min="3" max="3" width="1.5703125" style="345" customWidth="1"/>
    <col min="4" max="4" width="2.28515625" style="345" customWidth="1"/>
    <col min="5" max="5" width="2" style="345" customWidth="1"/>
    <col min="6" max="6" width="2.42578125" style="345" customWidth="1"/>
    <col min="7" max="7" width="35.85546875" style="346" customWidth="1"/>
    <col min="8" max="8" width="3.42578125" style="299" customWidth="1"/>
    <col min="9" max="10" width="10.7109375" style="346" customWidth="1"/>
    <col min="11" max="11" width="13.28515625" style="346" customWidth="1"/>
    <col min="12" max="12" width="9.140625" style="290"/>
    <col min="13" max="256" width="9.140625" style="49"/>
    <col min="257" max="258" width="1.85546875" style="49" customWidth="1"/>
    <col min="259" max="259" width="1.5703125" style="49" customWidth="1"/>
    <col min="260" max="260" width="2.28515625" style="49" customWidth="1"/>
    <col min="261" max="261" width="2" style="49" customWidth="1"/>
    <col min="262" max="262" width="2.42578125" style="49" customWidth="1"/>
    <col min="263" max="263" width="35.85546875" style="49" customWidth="1"/>
    <col min="264" max="264" width="3.42578125" style="49" customWidth="1"/>
    <col min="265" max="266" width="10.7109375" style="49" customWidth="1"/>
    <col min="267" max="267" width="13.28515625" style="49" customWidth="1"/>
    <col min="268" max="512" width="9.140625" style="49"/>
    <col min="513" max="514" width="1.85546875" style="49" customWidth="1"/>
    <col min="515" max="515" width="1.5703125" style="49" customWidth="1"/>
    <col min="516" max="516" width="2.28515625" style="49" customWidth="1"/>
    <col min="517" max="517" width="2" style="49" customWidth="1"/>
    <col min="518" max="518" width="2.42578125" style="49" customWidth="1"/>
    <col min="519" max="519" width="35.85546875" style="49" customWidth="1"/>
    <col min="520" max="520" width="3.42578125" style="49" customWidth="1"/>
    <col min="521" max="522" width="10.7109375" style="49" customWidth="1"/>
    <col min="523" max="523" width="13.28515625" style="49" customWidth="1"/>
    <col min="524" max="768" width="9.140625" style="49"/>
    <col min="769" max="770" width="1.85546875" style="49" customWidth="1"/>
    <col min="771" max="771" width="1.5703125" style="49" customWidth="1"/>
    <col min="772" max="772" width="2.28515625" style="49" customWidth="1"/>
    <col min="773" max="773" width="2" style="49" customWidth="1"/>
    <col min="774" max="774" width="2.42578125" style="49" customWidth="1"/>
    <col min="775" max="775" width="35.85546875" style="49" customWidth="1"/>
    <col min="776" max="776" width="3.42578125" style="49" customWidth="1"/>
    <col min="777" max="778" width="10.7109375" style="49" customWidth="1"/>
    <col min="779" max="779" width="13.28515625" style="49" customWidth="1"/>
    <col min="780" max="1024" width="9.140625" style="49"/>
    <col min="1025" max="1026" width="1.85546875" style="49" customWidth="1"/>
    <col min="1027" max="1027" width="1.5703125" style="49" customWidth="1"/>
    <col min="1028" max="1028" width="2.28515625" style="49" customWidth="1"/>
    <col min="1029" max="1029" width="2" style="49" customWidth="1"/>
    <col min="1030" max="1030" width="2.42578125" style="49" customWidth="1"/>
    <col min="1031" max="1031" width="35.85546875" style="49" customWidth="1"/>
    <col min="1032" max="1032" width="3.42578125" style="49" customWidth="1"/>
    <col min="1033" max="1034" width="10.7109375" style="49" customWidth="1"/>
    <col min="1035" max="1035" width="13.28515625" style="49" customWidth="1"/>
    <col min="1036" max="1280" width="9.140625" style="49"/>
    <col min="1281" max="1282" width="1.85546875" style="49" customWidth="1"/>
    <col min="1283" max="1283" width="1.5703125" style="49" customWidth="1"/>
    <col min="1284" max="1284" width="2.28515625" style="49" customWidth="1"/>
    <col min="1285" max="1285" width="2" style="49" customWidth="1"/>
    <col min="1286" max="1286" width="2.42578125" style="49" customWidth="1"/>
    <col min="1287" max="1287" width="35.85546875" style="49" customWidth="1"/>
    <col min="1288" max="1288" width="3.42578125" style="49" customWidth="1"/>
    <col min="1289" max="1290" width="10.7109375" style="49" customWidth="1"/>
    <col min="1291" max="1291" width="13.28515625" style="49" customWidth="1"/>
    <col min="1292" max="1536" width="9.140625" style="49"/>
    <col min="1537" max="1538" width="1.85546875" style="49" customWidth="1"/>
    <col min="1539" max="1539" width="1.5703125" style="49" customWidth="1"/>
    <col min="1540" max="1540" width="2.28515625" style="49" customWidth="1"/>
    <col min="1541" max="1541" width="2" style="49" customWidth="1"/>
    <col min="1542" max="1542" width="2.42578125" style="49" customWidth="1"/>
    <col min="1543" max="1543" width="35.85546875" style="49" customWidth="1"/>
    <col min="1544" max="1544" width="3.42578125" style="49" customWidth="1"/>
    <col min="1545" max="1546" width="10.7109375" style="49" customWidth="1"/>
    <col min="1547" max="1547" width="13.28515625" style="49" customWidth="1"/>
    <col min="1548" max="1792" width="9.140625" style="49"/>
    <col min="1793" max="1794" width="1.85546875" style="49" customWidth="1"/>
    <col min="1795" max="1795" width="1.5703125" style="49" customWidth="1"/>
    <col min="1796" max="1796" width="2.28515625" style="49" customWidth="1"/>
    <col min="1797" max="1797" width="2" style="49" customWidth="1"/>
    <col min="1798" max="1798" width="2.42578125" style="49" customWidth="1"/>
    <col min="1799" max="1799" width="35.85546875" style="49" customWidth="1"/>
    <col min="1800" max="1800" width="3.42578125" style="49" customWidth="1"/>
    <col min="1801" max="1802" width="10.7109375" style="49" customWidth="1"/>
    <col min="1803" max="1803" width="13.28515625" style="49" customWidth="1"/>
    <col min="1804" max="2048" width="9.140625" style="49"/>
    <col min="2049" max="2050" width="1.85546875" style="49" customWidth="1"/>
    <col min="2051" max="2051" width="1.5703125" style="49" customWidth="1"/>
    <col min="2052" max="2052" width="2.28515625" style="49" customWidth="1"/>
    <col min="2053" max="2053" width="2" style="49" customWidth="1"/>
    <col min="2054" max="2054" width="2.42578125" style="49" customWidth="1"/>
    <col min="2055" max="2055" width="35.85546875" style="49" customWidth="1"/>
    <col min="2056" max="2056" width="3.42578125" style="49" customWidth="1"/>
    <col min="2057" max="2058" width="10.7109375" style="49" customWidth="1"/>
    <col min="2059" max="2059" width="13.28515625" style="49" customWidth="1"/>
    <col min="2060" max="2304" width="9.140625" style="49"/>
    <col min="2305" max="2306" width="1.85546875" style="49" customWidth="1"/>
    <col min="2307" max="2307" width="1.5703125" style="49" customWidth="1"/>
    <col min="2308" max="2308" width="2.28515625" style="49" customWidth="1"/>
    <col min="2309" max="2309" width="2" style="49" customWidth="1"/>
    <col min="2310" max="2310" width="2.42578125" style="49" customWidth="1"/>
    <col min="2311" max="2311" width="35.85546875" style="49" customWidth="1"/>
    <col min="2312" max="2312" width="3.42578125" style="49" customWidth="1"/>
    <col min="2313" max="2314" width="10.7109375" style="49" customWidth="1"/>
    <col min="2315" max="2315" width="13.28515625" style="49" customWidth="1"/>
    <col min="2316" max="2560" width="9.140625" style="49"/>
    <col min="2561" max="2562" width="1.85546875" style="49" customWidth="1"/>
    <col min="2563" max="2563" width="1.5703125" style="49" customWidth="1"/>
    <col min="2564" max="2564" width="2.28515625" style="49" customWidth="1"/>
    <col min="2565" max="2565" width="2" style="49" customWidth="1"/>
    <col min="2566" max="2566" width="2.42578125" style="49" customWidth="1"/>
    <col min="2567" max="2567" width="35.85546875" style="49" customWidth="1"/>
    <col min="2568" max="2568" width="3.42578125" style="49" customWidth="1"/>
    <col min="2569" max="2570" width="10.7109375" style="49" customWidth="1"/>
    <col min="2571" max="2571" width="13.28515625" style="49" customWidth="1"/>
    <col min="2572" max="2816" width="9.140625" style="49"/>
    <col min="2817" max="2818" width="1.85546875" style="49" customWidth="1"/>
    <col min="2819" max="2819" width="1.5703125" style="49" customWidth="1"/>
    <col min="2820" max="2820" width="2.28515625" style="49" customWidth="1"/>
    <col min="2821" max="2821" width="2" style="49" customWidth="1"/>
    <col min="2822" max="2822" width="2.42578125" style="49" customWidth="1"/>
    <col min="2823" max="2823" width="35.85546875" style="49" customWidth="1"/>
    <col min="2824" max="2824" width="3.42578125" style="49" customWidth="1"/>
    <col min="2825" max="2826" width="10.7109375" style="49" customWidth="1"/>
    <col min="2827" max="2827" width="13.28515625" style="49" customWidth="1"/>
    <col min="2828" max="3072" width="9.140625" style="49"/>
    <col min="3073" max="3074" width="1.85546875" style="49" customWidth="1"/>
    <col min="3075" max="3075" width="1.5703125" style="49" customWidth="1"/>
    <col min="3076" max="3076" width="2.28515625" style="49" customWidth="1"/>
    <col min="3077" max="3077" width="2" style="49" customWidth="1"/>
    <col min="3078" max="3078" width="2.42578125" style="49" customWidth="1"/>
    <col min="3079" max="3079" width="35.85546875" style="49" customWidth="1"/>
    <col min="3080" max="3080" width="3.42578125" style="49" customWidth="1"/>
    <col min="3081" max="3082" width="10.7109375" style="49" customWidth="1"/>
    <col min="3083" max="3083" width="13.28515625" style="49" customWidth="1"/>
    <col min="3084" max="3328" width="9.140625" style="49"/>
    <col min="3329" max="3330" width="1.85546875" style="49" customWidth="1"/>
    <col min="3331" max="3331" width="1.5703125" style="49" customWidth="1"/>
    <col min="3332" max="3332" width="2.28515625" style="49" customWidth="1"/>
    <col min="3333" max="3333" width="2" style="49" customWidth="1"/>
    <col min="3334" max="3334" width="2.42578125" style="49" customWidth="1"/>
    <col min="3335" max="3335" width="35.85546875" style="49" customWidth="1"/>
    <col min="3336" max="3336" width="3.42578125" style="49" customWidth="1"/>
    <col min="3337" max="3338" width="10.7109375" style="49" customWidth="1"/>
    <col min="3339" max="3339" width="13.28515625" style="49" customWidth="1"/>
    <col min="3340" max="3584" width="9.140625" style="49"/>
    <col min="3585" max="3586" width="1.85546875" style="49" customWidth="1"/>
    <col min="3587" max="3587" width="1.5703125" style="49" customWidth="1"/>
    <col min="3588" max="3588" width="2.28515625" style="49" customWidth="1"/>
    <col min="3589" max="3589" width="2" style="49" customWidth="1"/>
    <col min="3590" max="3590" width="2.42578125" style="49" customWidth="1"/>
    <col min="3591" max="3591" width="35.85546875" style="49" customWidth="1"/>
    <col min="3592" max="3592" width="3.42578125" style="49" customWidth="1"/>
    <col min="3593" max="3594" width="10.7109375" style="49" customWidth="1"/>
    <col min="3595" max="3595" width="13.28515625" style="49" customWidth="1"/>
    <col min="3596" max="3840" width="9.140625" style="49"/>
    <col min="3841" max="3842" width="1.85546875" style="49" customWidth="1"/>
    <col min="3843" max="3843" width="1.5703125" style="49" customWidth="1"/>
    <col min="3844" max="3844" width="2.28515625" style="49" customWidth="1"/>
    <col min="3845" max="3845" width="2" style="49" customWidth="1"/>
    <col min="3846" max="3846" width="2.42578125" style="49" customWidth="1"/>
    <col min="3847" max="3847" width="35.85546875" style="49" customWidth="1"/>
    <col min="3848" max="3848" width="3.42578125" style="49" customWidth="1"/>
    <col min="3849" max="3850" width="10.7109375" style="49" customWidth="1"/>
    <col min="3851" max="3851" width="13.28515625" style="49" customWidth="1"/>
    <col min="3852" max="4096" width="9.140625" style="49"/>
    <col min="4097" max="4098" width="1.85546875" style="49" customWidth="1"/>
    <col min="4099" max="4099" width="1.5703125" style="49" customWidth="1"/>
    <col min="4100" max="4100" width="2.28515625" style="49" customWidth="1"/>
    <col min="4101" max="4101" width="2" style="49" customWidth="1"/>
    <col min="4102" max="4102" width="2.42578125" style="49" customWidth="1"/>
    <col min="4103" max="4103" width="35.85546875" style="49" customWidth="1"/>
    <col min="4104" max="4104" width="3.42578125" style="49" customWidth="1"/>
    <col min="4105" max="4106" width="10.7109375" style="49" customWidth="1"/>
    <col min="4107" max="4107" width="13.28515625" style="49" customWidth="1"/>
    <col min="4108" max="4352" width="9.140625" style="49"/>
    <col min="4353" max="4354" width="1.85546875" style="49" customWidth="1"/>
    <col min="4355" max="4355" width="1.5703125" style="49" customWidth="1"/>
    <col min="4356" max="4356" width="2.28515625" style="49" customWidth="1"/>
    <col min="4357" max="4357" width="2" style="49" customWidth="1"/>
    <col min="4358" max="4358" width="2.42578125" style="49" customWidth="1"/>
    <col min="4359" max="4359" width="35.85546875" style="49" customWidth="1"/>
    <col min="4360" max="4360" width="3.42578125" style="49" customWidth="1"/>
    <col min="4361" max="4362" width="10.7109375" style="49" customWidth="1"/>
    <col min="4363" max="4363" width="13.28515625" style="49" customWidth="1"/>
    <col min="4364" max="4608" width="9.140625" style="49"/>
    <col min="4609" max="4610" width="1.85546875" style="49" customWidth="1"/>
    <col min="4611" max="4611" width="1.5703125" style="49" customWidth="1"/>
    <col min="4612" max="4612" width="2.28515625" style="49" customWidth="1"/>
    <col min="4613" max="4613" width="2" style="49" customWidth="1"/>
    <col min="4614" max="4614" width="2.42578125" style="49" customWidth="1"/>
    <col min="4615" max="4615" width="35.85546875" style="49" customWidth="1"/>
    <col min="4616" max="4616" width="3.42578125" style="49" customWidth="1"/>
    <col min="4617" max="4618" width="10.7109375" style="49" customWidth="1"/>
    <col min="4619" max="4619" width="13.28515625" style="49" customWidth="1"/>
    <col min="4620" max="4864" width="9.140625" style="49"/>
    <col min="4865" max="4866" width="1.85546875" style="49" customWidth="1"/>
    <col min="4867" max="4867" width="1.5703125" style="49" customWidth="1"/>
    <col min="4868" max="4868" width="2.28515625" style="49" customWidth="1"/>
    <col min="4869" max="4869" width="2" style="49" customWidth="1"/>
    <col min="4870" max="4870" width="2.42578125" style="49" customWidth="1"/>
    <col min="4871" max="4871" width="35.85546875" style="49" customWidth="1"/>
    <col min="4872" max="4872" width="3.42578125" style="49" customWidth="1"/>
    <col min="4873" max="4874" width="10.7109375" style="49" customWidth="1"/>
    <col min="4875" max="4875" width="13.28515625" style="49" customWidth="1"/>
    <col min="4876" max="5120" width="9.140625" style="49"/>
    <col min="5121" max="5122" width="1.85546875" style="49" customWidth="1"/>
    <col min="5123" max="5123" width="1.5703125" style="49" customWidth="1"/>
    <col min="5124" max="5124" width="2.28515625" style="49" customWidth="1"/>
    <col min="5125" max="5125" width="2" style="49" customWidth="1"/>
    <col min="5126" max="5126" width="2.42578125" style="49" customWidth="1"/>
    <col min="5127" max="5127" width="35.85546875" style="49" customWidth="1"/>
    <col min="5128" max="5128" width="3.42578125" style="49" customWidth="1"/>
    <col min="5129" max="5130" width="10.7109375" style="49" customWidth="1"/>
    <col min="5131" max="5131" width="13.28515625" style="49" customWidth="1"/>
    <col min="5132" max="5376" width="9.140625" style="49"/>
    <col min="5377" max="5378" width="1.85546875" style="49" customWidth="1"/>
    <col min="5379" max="5379" width="1.5703125" style="49" customWidth="1"/>
    <col min="5380" max="5380" width="2.28515625" style="49" customWidth="1"/>
    <col min="5381" max="5381" width="2" style="49" customWidth="1"/>
    <col min="5382" max="5382" width="2.42578125" style="49" customWidth="1"/>
    <col min="5383" max="5383" width="35.85546875" style="49" customWidth="1"/>
    <col min="5384" max="5384" width="3.42578125" style="49" customWidth="1"/>
    <col min="5385" max="5386" width="10.7109375" style="49" customWidth="1"/>
    <col min="5387" max="5387" width="13.28515625" style="49" customWidth="1"/>
    <col min="5388" max="5632" width="9.140625" style="49"/>
    <col min="5633" max="5634" width="1.85546875" style="49" customWidth="1"/>
    <col min="5635" max="5635" width="1.5703125" style="49" customWidth="1"/>
    <col min="5636" max="5636" width="2.28515625" style="49" customWidth="1"/>
    <col min="5637" max="5637" width="2" style="49" customWidth="1"/>
    <col min="5638" max="5638" width="2.42578125" style="49" customWidth="1"/>
    <col min="5639" max="5639" width="35.85546875" style="49" customWidth="1"/>
    <col min="5640" max="5640" width="3.42578125" style="49" customWidth="1"/>
    <col min="5641" max="5642" width="10.7109375" style="49" customWidth="1"/>
    <col min="5643" max="5643" width="13.28515625" style="49" customWidth="1"/>
    <col min="5644" max="5888" width="9.140625" style="49"/>
    <col min="5889" max="5890" width="1.85546875" style="49" customWidth="1"/>
    <col min="5891" max="5891" width="1.5703125" style="49" customWidth="1"/>
    <col min="5892" max="5892" width="2.28515625" style="49" customWidth="1"/>
    <col min="5893" max="5893" width="2" style="49" customWidth="1"/>
    <col min="5894" max="5894" width="2.42578125" style="49" customWidth="1"/>
    <col min="5895" max="5895" width="35.85546875" style="49" customWidth="1"/>
    <col min="5896" max="5896" width="3.42578125" style="49" customWidth="1"/>
    <col min="5897" max="5898" width="10.7109375" style="49" customWidth="1"/>
    <col min="5899" max="5899" width="13.28515625" style="49" customWidth="1"/>
    <col min="5900" max="6144" width="9.140625" style="49"/>
    <col min="6145" max="6146" width="1.85546875" style="49" customWidth="1"/>
    <col min="6147" max="6147" width="1.5703125" style="49" customWidth="1"/>
    <col min="6148" max="6148" width="2.28515625" style="49" customWidth="1"/>
    <col min="6149" max="6149" width="2" style="49" customWidth="1"/>
    <col min="6150" max="6150" width="2.42578125" style="49" customWidth="1"/>
    <col min="6151" max="6151" width="35.85546875" style="49" customWidth="1"/>
    <col min="6152" max="6152" width="3.42578125" style="49" customWidth="1"/>
    <col min="6153" max="6154" width="10.7109375" style="49" customWidth="1"/>
    <col min="6155" max="6155" width="13.28515625" style="49" customWidth="1"/>
    <col min="6156" max="6400" width="9.140625" style="49"/>
    <col min="6401" max="6402" width="1.85546875" style="49" customWidth="1"/>
    <col min="6403" max="6403" width="1.5703125" style="49" customWidth="1"/>
    <col min="6404" max="6404" width="2.28515625" style="49" customWidth="1"/>
    <col min="6405" max="6405" width="2" style="49" customWidth="1"/>
    <col min="6406" max="6406" width="2.42578125" style="49" customWidth="1"/>
    <col min="6407" max="6407" width="35.85546875" style="49" customWidth="1"/>
    <col min="6408" max="6408" width="3.42578125" style="49" customWidth="1"/>
    <col min="6409" max="6410" width="10.7109375" style="49" customWidth="1"/>
    <col min="6411" max="6411" width="13.28515625" style="49" customWidth="1"/>
    <col min="6412" max="6656" width="9.140625" style="49"/>
    <col min="6657" max="6658" width="1.85546875" style="49" customWidth="1"/>
    <col min="6659" max="6659" width="1.5703125" style="49" customWidth="1"/>
    <col min="6660" max="6660" width="2.28515625" style="49" customWidth="1"/>
    <col min="6661" max="6661" width="2" style="49" customWidth="1"/>
    <col min="6662" max="6662" width="2.42578125" style="49" customWidth="1"/>
    <col min="6663" max="6663" width="35.85546875" style="49" customWidth="1"/>
    <col min="6664" max="6664" width="3.42578125" style="49" customWidth="1"/>
    <col min="6665" max="6666" width="10.7109375" style="49" customWidth="1"/>
    <col min="6667" max="6667" width="13.28515625" style="49" customWidth="1"/>
    <col min="6668" max="6912" width="9.140625" style="49"/>
    <col min="6913" max="6914" width="1.85546875" style="49" customWidth="1"/>
    <col min="6915" max="6915" width="1.5703125" style="49" customWidth="1"/>
    <col min="6916" max="6916" width="2.28515625" style="49" customWidth="1"/>
    <col min="6917" max="6917" width="2" style="49" customWidth="1"/>
    <col min="6918" max="6918" width="2.42578125" style="49" customWidth="1"/>
    <col min="6919" max="6919" width="35.85546875" style="49" customWidth="1"/>
    <col min="6920" max="6920" width="3.42578125" style="49" customWidth="1"/>
    <col min="6921" max="6922" width="10.7109375" style="49" customWidth="1"/>
    <col min="6923" max="6923" width="13.28515625" style="49" customWidth="1"/>
    <col min="6924" max="7168" width="9.140625" style="49"/>
    <col min="7169" max="7170" width="1.85546875" style="49" customWidth="1"/>
    <col min="7171" max="7171" width="1.5703125" style="49" customWidth="1"/>
    <col min="7172" max="7172" width="2.28515625" style="49" customWidth="1"/>
    <col min="7173" max="7173" width="2" style="49" customWidth="1"/>
    <col min="7174" max="7174" width="2.42578125" style="49" customWidth="1"/>
    <col min="7175" max="7175" width="35.85546875" style="49" customWidth="1"/>
    <col min="7176" max="7176" width="3.42578125" style="49" customWidth="1"/>
    <col min="7177" max="7178" width="10.7109375" style="49" customWidth="1"/>
    <col min="7179" max="7179" width="13.28515625" style="49" customWidth="1"/>
    <col min="7180" max="7424" width="9.140625" style="49"/>
    <col min="7425" max="7426" width="1.85546875" style="49" customWidth="1"/>
    <col min="7427" max="7427" width="1.5703125" style="49" customWidth="1"/>
    <col min="7428" max="7428" width="2.28515625" style="49" customWidth="1"/>
    <col min="7429" max="7429" width="2" style="49" customWidth="1"/>
    <col min="7430" max="7430" width="2.42578125" style="49" customWidth="1"/>
    <col min="7431" max="7431" width="35.85546875" style="49" customWidth="1"/>
    <col min="7432" max="7432" width="3.42578125" style="49" customWidth="1"/>
    <col min="7433" max="7434" width="10.7109375" style="49" customWidth="1"/>
    <col min="7435" max="7435" width="13.28515625" style="49" customWidth="1"/>
    <col min="7436" max="7680" width="9.140625" style="49"/>
    <col min="7681" max="7682" width="1.85546875" style="49" customWidth="1"/>
    <col min="7683" max="7683" width="1.5703125" style="49" customWidth="1"/>
    <col min="7684" max="7684" width="2.28515625" style="49" customWidth="1"/>
    <col min="7685" max="7685" width="2" style="49" customWidth="1"/>
    <col min="7686" max="7686" width="2.42578125" style="49" customWidth="1"/>
    <col min="7687" max="7687" width="35.85546875" style="49" customWidth="1"/>
    <col min="7688" max="7688" width="3.42578125" style="49" customWidth="1"/>
    <col min="7689" max="7690" width="10.7109375" style="49" customWidth="1"/>
    <col min="7691" max="7691" width="13.28515625" style="49" customWidth="1"/>
    <col min="7692" max="7936" width="9.140625" style="49"/>
    <col min="7937" max="7938" width="1.85546875" style="49" customWidth="1"/>
    <col min="7939" max="7939" width="1.5703125" style="49" customWidth="1"/>
    <col min="7940" max="7940" width="2.28515625" style="49" customWidth="1"/>
    <col min="7941" max="7941" width="2" style="49" customWidth="1"/>
    <col min="7942" max="7942" width="2.42578125" style="49" customWidth="1"/>
    <col min="7943" max="7943" width="35.85546875" style="49" customWidth="1"/>
    <col min="7944" max="7944" width="3.42578125" style="49" customWidth="1"/>
    <col min="7945" max="7946" width="10.7109375" style="49" customWidth="1"/>
    <col min="7947" max="7947" width="13.28515625" style="49" customWidth="1"/>
    <col min="7948" max="8192" width="9.140625" style="49"/>
    <col min="8193" max="8194" width="1.85546875" style="49" customWidth="1"/>
    <col min="8195" max="8195" width="1.5703125" style="49" customWidth="1"/>
    <col min="8196" max="8196" width="2.28515625" style="49" customWidth="1"/>
    <col min="8197" max="8197" width="2" style="49" customWidth="1"/>
    <col min="8198" max="8198" width="2.42578125" style="49" customWidth="1"/>
    <col min="8199" max="8199" width="35.85546875" style="49" customWidth="1"/>
    <col min="8200" max="8200" width="3.42578125" style="49" customWidth="1"/>
    <col min="8201" max="8202" width="10.7109375" style="49" customWidth="1"/>
    <col min="8203" max="8203" width="13.28515625" style="49" customWidth="1"/>
    <col min="8204" max="8448" width="9.140625" style="49"/>
    <col min="8449" max="8450" width="1.85546875" style="49" customWidth="1"/>
    <col min="8451" max="8451" width="1.5703125" style="49" customWidth="1"/>
    <col min="8452" max="8452" width="2.28515625" style="49" customWidth="1"/>
    <col min="8453" max="8453" width="2" style="49" customWidth="1"/>
    <col min="8454" max="8454" width="2.42578125" style="49" customWidth="1"/>
    <col min="8455" max="8455" width="35.85546875" style="49" customWidth="1"/>
    <col min="8456" max="8456" width="3.42578125" style="49" customWidth="1"/>
    <col min="8457" max="8458" width="10.7109375" style="49" customWidth="1"/>
    <col min="8459" max="8459" width="13.28515625" style="49" customWidth="1"/>
    <col min="8460" max="8704" width="9.140625" style="49"/>
    <col min="8705" max="8706" width="1.85546875" style="49" customWidth="1"/>
    <col min="8707" max="8707" width="1.5703125" style="49" customWidth="1"/>
    <col min="8708" max="8708" width="2.28515625" style="49" customWidth="1"/>
    <col min="8709" max="8709" width="2" style="49" customWidth="1"/>
    <col min="8710" max="8710" width="2.42578125" style="49" customWidth="1"/>
    <col min="8711" max="8711" width="35.85546875" style="49" customWidth="1"/>
    <col min="8712" max="8712" width="3.42578125" style="49" customWidth="1"/>
    <col min="8713" max="8714" width="10.7109375" style="49" customWidth="1"/>
    <col min="8715" max="8715" width="13.28515625" style="49" customWidth="1"/>
    <col min="8716" max="8960" width="9.140625" style="49"/>
    <col min="8961" max="8962" width="1.85546875" style="49" customWidth="1"/>
    <col min="8963" max="8963" width="1.5703125" style="49" customWidth="1"/>
    <col min="8964" max="8964" width="2.28515625" style="49" customWidth="1"/>
    <col min="8965" max="8965" width="2" style="49" customWidth="1"/>
    <col min="8966" max="8966" width="2.42578125" style="49" customWidth="1"/>
    <col min="8967" max="8967" width="35.85546875" style="49" customWidth="1"/>
    <col min="8968" max="8968" width="3.42578125" style="49" customWidth="1"/>
    <col min="8969" max="8970" width="10.7109375" style="49" customWidth="1"/>
    <col min="8971" max="8971" width="13.28515625" style="49" customWidth="1"/>
    <col min="8972" max="9216" width="9.140625" style="49"/>
    <col min="9217" max="9218" width="1.85546875" style="49" customWidth="1"/>
    <col min="9219" max="9219" width="1.5703125" style="49" customWidth="1"/>
    <col min="9220" max="9220" width="2.28515625" style="49" customWidth="1"/>
    <col min="9221" max="9221" width="2" style="49" customWidth="1"/>
    <col min="9222" max="9222" width="2.42578125" style="49" customWidth="1"/>
    <col min="9223" max="9223" width="35.85546875" style="49" customWidth="1"/>
    <col min="9224" max="9224" width="3.42578125" style="49" customWidth="1"/>
    <col min="9225" max="9226" width="10.7109375" style="49" customWidth="1"/>
    <col min="9227" max="9227" width="13.28515625" style="49" customWidth="1"/>
    <col min="9228" max="9472" width="9.140625" style="49"/>
    <col min="9473" max="9474" width="1.85546875" style="49" customWidth="1"/>
    <col min="9475" max="9475" width="1.5703125" style="49" customWidth="1"/>
    <col min="9476" max="9476" width="2.28515625" style="49" customWidth="1"/>
    <col min="9477" max="9477" width="2" style="49" customWidth="1"/>
    <col min="9478" max="9478" width="2.42578125" style="49" customWidth="1"/>
    <col min="9479" max="9479" width="35.85546875" style="49" customWidth="1"/>
    <col min="9480" max="9480" width="3.42578125" style="49" customWidth="1"/>
    <col min="9481" max="9482" width="10.7109375" style="49" customWidth="1"/>
    <col min="9483" max="9483" width="13.28515625" style="49" customWidth="1"/>
    <col min="9484" max="9728" width="9.140625" style="49"/>
    <col min="9729" max="9730" width="1.85546875" style="49" customWidth="1"/>
    <col min="9731" max="9731" width="1.5703125" style="49" customWidth="1"/>
    <col min="9732" max="9732" width="2.28515625" style="49" customWidth="1"/>
    <col min="9733" max="9733" width="2" style="49" customWidth="1"/>
    <col min="9734" max="9734" width="2.42578125" style="49" customWidth="1"/>
    <col min="9735" max="9735" width="35.85546875" style="49" customWidth="1"/>
    <col min="9736" max="9736" width="3.42578125" style="49" customWidth="1"/>
    <col min="9737" max="9738" width="10.7109375" style="49" customWidth="1"/>
    <col min="9739" max="9739" width="13.28515625" style="49" customWidth="1"/>
    <col min="9740" max="9984" width="9.140625" style="49"/>
    <col min="9985" max="9986" width="1.85546875" style="49" customWidth="1"/>
    <col min="9987" max="9987" width="1.5703125" style="49" customWidth="1"/>
    <col min="9988" max="9988" width="2.28515625" style="49" customWidth="1"/>
    <col min="9989" max="9989" width="2" style="49" customWidth="1"/>
    <col min="9990" max="9990" width="2.42578125" style="49" customWidth="1"/>
    <col min="9991" max="9991" width="35.85546875" style="49" customWidth="1"/>
    <col min="9992" max="9992" width="3.42578125" style="49" customWidth="1"/>
    <col min="9993" max="9994" width="10.7109375" style="49" customWidth="1"/>
    <col min="9995" max="9995" width="13.28515625" style="49" customWidth="1"/>
    <col min="9996" max="10240" width="9.140625" style="49"/>
    <col min="10241" max="10242" width="1.85546875" style="49" customWidth="1"/>
    <col min="10243" max="10243" width="1.5703125" style="49" customWidth="1"/>
    <col min="10244" max="10244" width="2.28515625" style="49" customWidth="1"/>
    <col min="10245" max="10245" width="2" style="49" customWidth="1"/>
    <col min="10246" max="10246" width="2.42578125" style="49" customWidth="1"/>
    <col min="10247" max="10247" width="35.85546875" style="49" customWidth="1"/>
    <col min="10248" max="10248" width="3.42578125" style="49" customWidth="1"/>
    <col min="10249" max="10250" width="10.7109375" style="49" customWidth="1"/>
    <col min="10251" max="10251" width="13.28515625" style="49" customWidth="1"/>
    <col min="10252" max="10496" width="9.140625" style="49"/>
    <col min="10497" max="10498" width="1.85546875" style="49" customWidth="1"/>
    <col min="10499" max="10499" width="1.5703125" style="49" customWidth="1"/>
    <col min="10500" max="10500" width="2.28515625" style="49" customWidth="1"/>
    <col min="10501" max="10501" width="2" style="49" customWidth="1"/>
    <col min="10502" max="10502" width="2.42578125" style="49" customWidth="1"/>
    <col min="10503" max="10503" width="35.85546875" style="49" customWidth="1"/>
    <col min="10504" max="10504" width="3.42578125" style="49" customWidth="1"/>
    <col min="10505" max="10506" width="10.7109375" style="49" customWidth="1"/>
    <col min="10507" max="10507" width="13.28515625" style="49" customWidth="1"/>
    <col min="10508" max="10752" width="9.140625" style="49"/>
    <col min="10753" max="10754" width="1.85546875" style="49" customWidth="1"/>
    <col min="10755" max="10755" width="1.5703125" style="49" customWidth="1"/>
    <col min="10756" max="10756" width="2.28515625" style="49" customWidth="1"/>
    <col min="10757" max="10757" width="2" style="49" customWidth="1"/>
    <col min="10758" max="10758" width="2.42578125" style="49" customWidth="1"/>
    <col min="10759" max="10759" width="35.85546875" style="49" customWidth="1"/>
    <col min="10760" max="10760" width="3.42578125" style="49" customWidth="1"/>
    <col min="10761" max="10762" width="10.7109375" style="49" customWidth="1"/>
    <col min="10763" max="10763" width="13.28515625" style="49" customWidth="1"/>
    <col min="10764" max="11008" width="9.140625" style="49"/>
    <col min="11009" max="11010" width="1.85546875" style="49" customWidth="1"/>
    <col min="11011" max="11011" width="1.5703125" style="49" customWidth="1"/>
    <col min="11012" max="11012" width="2.28515625" style="49" customWidth="1"/>
    <col min="11013" max="11013" width="2" style="49" customWidth="1"/>
    <col min="11014" max="11014" width="2.42578125" style="49" customWidth="1"/>
    <col min="11015" max="11015" width="35.85546875" style="49" customWidth="1"/>
    <col min="11016" max="11016" width="3.42578125" style="49" customWidth="1"/>
    <col min="11017" max="11018" width="10.7109375" style="49" customWidth="1"/>
    <col min="11019" max="11019" width="13.28515625" style="49" customWidth="1"/>
    <col min="11020" max="11264" width="9.140625" style="49"/>
    <col min="11265" max="11266" width="1.85546875" style="49" customWidth="1"/>
    <col min="11267" max="11267" width="1.5703125" style="49" customWidth="1"/>
    <col min="11268" max="11268" width="2.28515625" style="49" customWidth="1"/>
    <col min="11269" max="11269" width="2" style="49" customWidth="1"/>
    <col min="11270" max="11270" width="2.42578125" style="49" customWidth="1"/>
    <col min="11271" max="11271" width="35.85546875" style="49" customWidth="1"/>
    <col min="11272" max="11272" width="3.42578125" style="49" customWidth="1"/>
    <col min="11273" max="11274" width="10.7109375" style="49" customWidth="1"/>
    <col min="11275" max="11275" width="13.28515625" style="49" customWidth="1"/>
    <col min="11276" max="11520" width="9.140625" style="49"/>
    <col min="11521" max="11522" width="1.85546875" style="49" customWidth="1"/>
    <col min="11523" max="11523" width="1.5703125" style="49" customWidth="1"/>
    <col min="11524" max="11524" width="2.28515625" style="49" customWidth="1"/>
    <col min="11525" max="11525" width="2" style="49" customWidth="1"/>
    <col min="11526" max="11526" width="2.42578125" style="49" customWidth="1"/>
    <col min="11527" max="11527" width="35.85546875" style="49" customWidth="1"/>
    <col min="11528" max="11528" width="3.42578125" style="49" customWidth="1"/>
    <col min="11529" max="11530" width="10.7109375" style="49" customWidth="1"/>
    <col min="11531" max="11531" width="13.28515625" style="49" customWidth="1"/>
    <col min="11532" max="11776" width="9.140625" style="49"/>
    <col min="11777" max="11778" width="1.85546875" style="49" customWidth="1"/>
    <col min="11779" max="11779" width="1.5703125" style="49" customWidth="1"/>
    <col min="11780" max="11780" width="2.28515625" style="49" customWidth="1"/>
    <col min="11781" max="11781" width="2" style="49" customWidth="1"/>
    <col min="11782" max="11782" width="2.42578125" style="49" customWidth="1"/>
    <col min="11783" max="11783" width="35.85546875" style="49" customWidth="1"/>
    <col min="11784" max="11784" width="3.42578125" style="49" customWidth="1"/>
    <col min="11785" max="11786" width="10.7109375" style="49" customWidth="1"/>
    <col min="11787" max="11787" width="13.28515625" style="49" customWidth="1"/>
    <col min="11788" max="12032" width="9.140625" style="49"/>
    <col min="12033" max="12034" width="1.85546875" style="49" customWidth="1"/>
    <col min="12035" max="12035" width="1.5703125" style="49" customWidth="1"/>
    <col min="12036" max="12036" width="2.28515625" style="49" customWidth="1"/>
    <col min="12037" max="12037" width="2" style="49" customWidth="1"/>
    <col min="12038" max="12038" width="2.42578125" style="49" customWidth="1"/>
    <col min="12039" max="12039" width="35.85546875" style="49" customWidth="1"/>
    <col min="12040" max="12040" width="3.42578125" style="49" customWidth="1"/>
    <col min="12041" max="12042" width="10.7109375" style="49" customWidth="1"/>
    <col min="12043" max="12043" width="13.28515625" style="49" customWidth="1"/>
    <col min="12044" max="12288" width="9.140625" style="49"/>
    <col min="12289" max="12290" width="1.85546875" style="49" customWidth="1"/>
    <col min="12291" max="12291" width="1.5703125" style="49" customWidth="1"/>
    <col min="12292" max="12292" width="2.28515625" style="49" customWidth="1"/>
    <col min="12293" max="12293" width="2" style="49" customWidth="1"/>
    <col min="12294" max="12294" width="2.42578125" style="49" customWidth="1"/>
    <col min="12295" max="12295" width="35.85546875" style="49" customWidth="1"/>
    <col min="12296" max="12296" width="3.42578125" style="49" customWidth="1"/>
    <col min="12297" max="12298" width="10.7109375" style="49" customWidth="1"/>
    <col min="12299" max="12299" width="13.28515625" style="49" customWidth="1"/>
    <col min="12300" max="12544" width="9.140625" style="49"/>
    <col min="12545" max="12546" width="1.85546875" style="49" customWidth="1"/>
    <col min="12547" max="12547" width="1.5703125" style="49" customWidth="1"/>
    <col min="12548" max="12548" width="2.28515625" style="49" customWidth="1"/>
    <col min="12549" max="12549" width="2" style="49" customWidth="1"/>
    <col min="12550" max="12550" width="2.42578125" style="49" customWidth="1"/>
    <col min="12551" max="12551" width="35.85546875" style="49" customWidth="1"/>
    <col min="12552" max="12552" width="3.42578125" style="49" customWidth="1"/>
    <col min="12553" max="12554" width="10.7109375" style="49" customWidth="1"/>
    <col min="12555" max="12555" width="13.28515625" style="49" customWidth="1"/>
    <col min="12556" max="12800" width="9.140625" style="49"/>
    <col min="12801" max="12802" width="1.85546875" style="49" customWidth="1"/>
    <col min="12803" max="12803" width="1.5703125" style="49" customWidth="1"/>
    <col min="12804" max="12804" width="2.28515625" style="49" customWidth="1"/>
    <col min="12805" max="12805" width="2" style="49" customWidth="1"/>
    <col min="12806" max="12806" width="2.42578125" style="49" customWidth="1"/>
    <col min="12807" max="12807" width="35.85546875" style="49" customWidth="1"/>
    <col min="12808" max="12808" width="3.42578125" style="49" customWidth="1"/>
    <col min="12809" max="12810" width="10.7109375" style="49" customWidth="1"/>
    <col min="12811" max="12811" width="13.28515625" style="49" customWidth="1"/>
    <col min="12812" max="13056" width="9.140625" style="49"/>
    <col min="13057" max="13058" width="1.85546875" style="49" customWidth="1"/>
    <col min="13059" max="13059" width="1.5703125" style="49" customWidth="1"/>
    <col min="13060" max="13060" width="2.28515625" style="49" customWidth="1"/>
    <col min="13061" max="13061" width="2" style="49" customWidth="1"/>
    <col min="13062" max="13062" width="2.42578125" style="49" customWidth="1"/>
    <col min="13063" max="13063" width="35.85546875" style="49" customWidth="1"/>
    <col min="13064" max="13064" width="3.42578125" style="49" customWidth="1"/>
    <col min="13065" max="13066" width="10.7109375" style="49" customWidth="1"/>
    <col min="13067" max="13067" width="13.28515625" style="49" customWidth="1"/>
    <col min="13068" max="13312" width="9.140625" style="49"/>
    <col min="13313" max="13314" width="1.85546875" style="49" customWidth="1"/>
    <col min="13315" max="13315" width="1.5703125" style="49" customWidth="1"/>
    <col min="13316" max="13316" width="2.28515625" style="49" customWidth="1"/>
    <col min="13317" max="13317" width="2" style="49" customWidth="1"/>
    <col min="13318" max="13318" width="2.42578125" style="49" customWidth="1"/>
    <col min="13319" max="13319" width="35.85546875" style="49" customWidth="1"/>
    <col min="13320" max="13320" width="3.42578125" style="49" customWidth="1"/>
    <col min="13321" max="13322" width="10.7109375" style="49" customWidth="1"/>
    <col min="13323" max="13323" width="13.28515625" style="49" customWidth="1"/>
    <col min="13324" max="13568" width="9.140625" style="49"/>
    <col min="13569" max="13570" width="1.85546875" style="49" customWidth="1"/>
    <col min="13571" max="13571" width="1.5703125" style="49" customWidth="1"/>
    <col min="13572" max="13572" width="2.28515625" style="49" customWidth="1"/>
    <col min="13573" max="13573" width="2" style="49" customWidth="1"/>
    <col min="13574" max="13574" width="2.42578125" style="49" customWidth="1"/>
    <col min="13575" max="13575" width="35.85546875" style="49" customWidth="1"/>
    <col min="13576" max="13576" width="3.42578125" style="49" customWidth="1"/>
    <col min="13577" max="13578" width="10.7109375" style="49" customWidth="1"/>
    <col min="13579" max="13579" width="13.28515625" style="49" customWidth="1"/>
    <col min="13580" max="13824" width="9.140625" style="49"/>
    <col min="13825" max="13826" width="1.85546875" style="49" customWidth="1"/>
    <col min="13827" max="13827" width="1.5703125" style="49" customWidth="1"/>
    <col min="13828" max="13828" width="2.28515625" style="49" customWidth="1"/>
    <col min="13829" max="13829" width="2" style="49" customWidth="1"/>
    <col min="13830" max="13830" width="2.42578125" style="49" customWidth="1"/>
    <col min="13831" max="13831" width="35.85546875" style="49" customWidth="1"/>
    <col min="13832" max="13832" width="3.42578125" style="49" customWidth="1"/>
    <col min="13833" max="13834" width="10.7109375" style="49" customWidth="1"/>
    <col min="13835" max="13835" width="13.28515625" style="49" customWidth="1"/>
    <col min="13836" max="14080" width="9.140625" style="49"/>
    <col min="14081" max="14082" width="1.85546875" style="49" customWidth="1"/>
    <col min="14083" max="14083" width="1.5703125" style="49" customWidth="1"/>
    <col min="14084" max="14084" width="2.28515625" style="49" customWidth="1"/>
    <col min="14085" max="14085" width="2" style="49" customWidth="1"/>
    <col min="14086" max="14086" width="2.42578125" style="49" customWidth="1"/>
    <col min="14087" max="14087" width="35.85546875" style="49" customWidth="1"/>
    <col min="14088" max="14088" width="3.42578125" style="49" customWidth="1"/>
    <col min="14089" max="14090" width="10.7109375" style="49" customWidth="1"/>
    <col min="14091" max="14091" width="13.28515625" style="49" customWidth="1"/>
    <col min="14092" max="14336" width="9.140625" style="49"/>
    <col min="14337" max="14338" width="1.85546875" style="49" customWidth="1"/>
    <col min="14339" max="14339" width="1.5703125" style="49" customWidth="1"/>
    <col min="14340" max="14340" width="2.28515625" style="49" customWidth="1"/>
    <col min="14341" max="14341" width="2" style="49" customWidth="1"/>
    <col min="14342" max="14342" width="2.42578125" style="49" customWidth="1"/>
    <col min="14343" max="14343" width="35.85546875" style="49" customWidth="1"/>
    <col min="14344" max="14344" width="3.42578125" style="49" customWidth="1"/>
    <col min="14345" max="14346" width="10.7109375" style="49" customWidth="1"/>
    <col min="14347" max="14347" width="13.28515625" style="49" customWidth="1"/>
    <col min="14348" max="14592" width="9.140625" style="49"/>
    <col min="14593" max="14594" width="1.85546875" style="49" customWidth="1"/>
    <col min="14595" max="14595" width="1.5703125" style="49" customWidth="1"/>
    <col min="14596" max="14596" width="2.28515625" style="49" customWidth="1"/>
    <col min="14597" max="14597" width="2" style="49" customWidth="1"/>
    <col min="14598" max="14598" width="2.42578125" style="49" customWidth="1"/>
    <col min="14599" max="14599" width="35.85546875" style="49" customWidth="1"/>
    <col min="14600" max="14600" width="3.42578125" style="49" customWidth="1"/>
    <col min="14601" max="14602" width="10.7109375" style="49" customWidth="1"/>
    <col min="14603" max="14603" width="13.28515625" style="49" customWidth="1"/>
    <col min="14604" max="14848" width="9.140625" style="49"/>
    <col min="14849" max="14850" width="1.85546875" style="49" customWidth="1"/>
    <col min="14851" max="14851" width="1.5703125" style="49" customWidth="1"/>
    <col min="14852" max="14852" width="2.28515625" style="49" customWidth="1"/>
    <col min="14853" max="14853" width="2" style="49" customWidth="1"/>
    <col min="14854" max="14854" width="2.42578125" style="49" customWidth="1"/>
    <col min="14855" max="14855" width="35.85546875" style="49" customWidth="1"/>
    <col min="14856" max="14856" width="3.42578125" style="49" customWidth="1"/>
    <col min="14857" max="14858" width="10.7109375" style="49" customWidth="1"/>
    <col min="14859" max="14859" width="13.28515625" style="49" customWidth="1"/>
    <col min="14860" max="15104" width="9.140625" style="49"/>
    <col min="15105" max="15106" width="1.85546875" style="49" customWidth="1"/>
    <col min="15107" max="15107" width="1.5703125" style="49" customWidth="1"/>
    <col min="15108" max="15108" width="2.28515625" style="49" customWidth="1"/>
    <col min="15109" max="15109" width="2" style="49" customWidth="1"/>
    <col min="15110" max="15110" width="2.42578125" style="49" customWidth="1"/>
    <col min="15111" max="15111" width="35.85546875" style="49" customWidth="1"/>
    <col min="15112" max="15112" width="3.42578125" style="49" customWidth="1"/>
    <col min="15113" max="15114" width="10.7109375" style="49" customWidth="1"/>
    <col min="15115" max="15115" width="13.28515625" style="49" customWidth="1"/>
    <col min="15116" max="15360" width="9.140625" style="49"/>
    <col min="15361" max="15362" width="1.85546875" style="49" customWidth="1"/>
    <col min="15363" max="15363" width="1.5703125" style="49" customWidth="1"/>
    <col min="15364" max="15364" width="2.28515625" style="49" customWidth="1"/>
    <col min="15365" max="15365" width="2" style="49" customWidth="1"/>
    <col min="15366" max="15366" width="2.42578125" style="49" customWidth="1"/>
    <col min="15367" max="15367" width="35.85546875" style="49" customWidth="1"/>
    <col min="15368" max="15368" width="3.42578125" style="49" customWidth="1"/>
    <col min="15369" max="15370" width="10.7109375" style="49" customWidth="1"/>
    <col min="15371" max="15371" width="13.28515625" style="49" customWidth="1"/>
    <col min="15372" max="15616" width="9.140625" style="49"/>
    <col min="15617" max="15618" width="1.85546875" style="49" customWidth="1"/>
    <col min="15619" max="15619" width="1.5703125" style="49" customWidth="1"/>
    <col min="15620" max="15620" width="2.28515625" style="49" customWidth="1"/>
    <col min="15621" max="15621" width="2" style="49" customWidth="1"/>
    <col min="15622" max="15622" width="2.42578125" style="49" customWidth="1"/>
    <col min="15623" max="15623" width="35.85546875" style="49" customWidth="1"/>
    <col min="15624" max="15624" width="3.42578125" style="49" customWidth="1"/>
    <col min="15625" max="15626" width="10.7109375" style="49" customWidth="1"/>
    <col min="15627" max="15627" width="13.28515625" style="49" customWidth="1"/>
    <col min="15628" max="15872" width="9.140625" style="49"/>
    <col min="15873" max="15874" width="1.85546875" style="49" customWidth="1"/>
    <col min="15875" max="15875" width="1.5703125" style="49" customWidth="1"/>
    <col min="15876" max="15876" width="2.28515625" style="49" customWidth="1"/>
    <col min="15877" max="15877" width="2" style="49" customWidth="1"/>
    <col min="15878" max="15878" width="2.42578125" style="49" customWidth="1"/>
    <col min="15879" max="15879" width="35.85546875" style="49" customWidth="1"/>
    <col min="15880" max="15880" width="3.42578125" style="49" customWidth="1"/>
    <col min="15881" max="15882" width="10.7109375" style="49" customWidth="1"/>
    <col min="15883" max="15883" width="13.28515625" style="49" customWidth="1"/>
    <col min="15884" max="16128" width="9.140625" style="49"/>
    <col min="16129" max="16130" width="1.85546875" style="49" customWidth="1"/>
    <col min="16131" max="16131" width="1.5703125" style="49" customWidth="1"/>
    <col min="16132" max="16132" width="2.28515625" style="49" customWidth="1"/>
    <col min="16133" max="16133" width="2" style="49" customWidth="1"/>
    <col min="16134" max="16134" width="2.42578125" style="49" customWidth="1"/>
    <col min="16135" max="16135" width="35.85546875" style="49" customWidth="1"/>
    <col min="16136" max="16136" width="3.42578125" style="49" customWidth="1"/>
    <col min="16137" max="16138" width="10.7109375" style="49" customWidth="1"/>
    <col min="16139" max="16139" width="13.28515625" style="49" customWidth="1"/>
    <col min="16140" max="16384" width="9.140625" style="49"/>
  </cols>
  <sheetData>
    <row r="1" spans="1:11">
      <c r="A1" s="296"/>
      <c r="B1" s="296"/>
      <c r="C1" s="296"/>
      <c r="D1" s="296"/>
      <c r="E1" s="296"/>
      <c r="F1" s="296"/>
      <c r="G1" s="296"/>
      <c r="H1" s="297" t="s">
        <v>222</v>
      </c>
      <c r="I1" s="291"/>
      <c r="J1" s="290"/>
      <c r="K1" s="296"/>
    </row>
    <row r="2" spans="1:11">
      <c r="A2" s="296"/>
      <c r="B2" s="296"/>
      <c r="C2" s="296"/>
      <c r="D2" s="296"/>
      <c r="E2" s="296"/>
      <c r="F2" s="296"/>
      <c r="G2" s="296"/>
      <c r="H2" s="297" t="s">
        <v>223</v>
      </c>
      <c r="I2" s="291"/>
      <c r="J2" s="290"/>
      <c r="K2" s="296"/>
    </row>
    <row r="3" spans="1:11" ht="15" customHeight="1">
      <c r="A3" s="296"/>
      <c r="B3" s="296"/>
      <c r="C3" s="296"/>
      <c r="D3" s="296"/>
      <c r="E3" s="296"/>
      <c r="F3" s="296"/>
      <c r="G3" s="296"/>
      <c r="H3" s="297" t="s">
        <v>224</v>
      </c>
      <c r="I3" s="291"/>
      <c r="J3" s="298"/>
      <c r="K3" s="296"/>
    </row>
    <row r="4" spans="1:11" ht="6" customHeight="1">
      <c r="A4" s="296"/>
      <c r="B4" s="296"/>
      <c r="C4" s="296"/>
      <c r="D4" s="296"/>
      <c r="E4" s="296"/>
      <c r="F4" s="296"/>
      <c r="G4" s="296"/>
      <c r="I4" s="290"/>
      <c r="J4" s="298"/>
      <c r="K4" s="296"/>
    </row>
    <row r="5" spans="1:11">
      <c r="A5" s="441" t="s">
        <v>225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</row>
    <row r="6" spans="1:11" ht="30" customHeight="1">
      <c r="A6" s="420" t="s">
        <v>1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>
      <c r="A7" s="420" t="s">
        <v>2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6.95" customHeight="1">
      <c r="A8" s="300"/>
      <c r="B8" s="300"/>
      <c r="C8" s="300"/>
      <c r="D8" s="300"/>
      <c r="E8" s="300"/>
      <c r="F8" s="292"/>
      <c r="G8" s="442"/>
      <c r="H8" s="442"/>
      <c r="I8" s="420"/>
      <c r="J8" s="420"/>
      <c r="K8" s="420"/>
    </row>
    <row r="9" spans="1:11" ht="15" customHeight="1">
      <c r="A9" s="443" t="s">
        <v>226</v>
      </c>
      <c r="B9" s="444"/>
      <c r="C9" s="444"/>
      <c r="D9" s="444"/>
      <c r="E9" s="444"/>
      <c r="F9" s="444"/>
      <c r="G9" s="444"/>
      <c r="H9" s="444"/>
      <c r="I9" s="444"/>
      <c r="J9" s="444"/>
      <c r="K9" s="444"/>
    </row>
    <row r="10" spans="1:11" ht="6.95" customHeight="1">
      <c r="A10" s="301"/>
      <c r="B10" s="302"/>
      <c r="C10" s="302"/>
      <c r="D10" s="302"/>
      <c r="E10" s="302"/>
      <c r="F10" s="302"/>
      <c r="G10" s="302"/>
      <c r="H10" s="302"/>
      <c r="I10" s="302"/>
      <c r="J10" s="302"/>
      <c r="K10" s="302"/>
    </row>
    <row r="11" spans="1:11">
      <c r="A11" s="440" t="s">
        <v>405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</row>
    <row r="12" spans="1:11">
      <c r="A12" s="420" t="s">
        <v>398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</row>
    <row r="13" spans="1:11">
      <c r="A13" s="420" t="s">
        <v>406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</row>
    <row r="14" spans="1:11" ht="11.1" customHeight="1">
      <c r="A14" s="301"/>
      <c r="B14" s="302"/>
      <c r="C14" s="302"/>
      <c r="D14" s="302"/>
      <c r="E14" s="302"/>
      <c r="F14" s="302"/>
      <c r="G14" s="292"/>
      <c r="H14" s="292"/>
      <c r="I14" s="292"/>
      <c r="J14" s="292"/>
      <c r="K14" s="292"/>
    </row>
    <row r="15" spans="1:11">
      <c r="A15" s="440" t="s">
        <v>4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</row>
    <row r="16" spans="1:11" ht="15" customHeight="1">
      <c r="A16" s="420" t="s">
        <v>407</v>
      </c>
      <c r="B16" s="420"/>
      <c r="C16" s="420"/>
      <c r="D16" s="420"/>
      <c r="E16" s="420"/>
      <c r="F16" s="420"/>
      <c r="G16" s="420"/>
      <c r="H16" s="420"/>
      <c r="I16" s="420"/>
      <c r="J16" s="420"/>
      <c r="K16" s="420"/>
    </row>
    <row r="17" spans="1:11">
      <c r="A17" s="303"/>
      <c r="B17" s="292"/>
      <c r="C17" s="292"/>
      <c r="D17" s="292"/>
      <c r="E17" s="292"/>
      <c r="F17" s="292"/>
      <c r="G17" s="292" t="s">
        <v>227</v>
      </c>
      <c r="H17" s="292"/>
      <c r="I17" s="296"/>
      <c r="J17" s="296"/>
      <c r="K17" s="304"/>
    </row>
    <row r="18" spans="1:11" ht="9" customHeight="1">
      <c r="A18" s="420"/>
      <c r="B18" s="420"/>
      <c r="C18" s="420"/>
      <c r="D18" s="420"/>
      <c r="E18" s="420"/>
      <c r="F18" s="420"/>
      <c r="G18" s="420"/>
      <c r="H18" s="420"/>
      <c r="I18" s="420"/>
      <c r="J18" s="420"/>
      <c r="K18" s="420"/>
    </row>
    <row r="19" spans="1:11">
      <c r="A19" s="303"/>
      <c r="B19" s="292"/>
      <c r="C19" s="292"/>
      <c r="D19" s="292"/>
      <c r="E19" s="292"/>
      <c r="F19" s="292"/>
      <c r="G19" s="292"/>
      <c r="H19" s="292"/>
      <c r="I19" s="305"/>
      <c r="J19" s="306"/>
      <c r="K19" s="307" t="s">
        <v>7</v>
      </c>
    </row>
    <row r="20" spans="1:11">
      <c r="A20" s="303"/>
      <c r="B20" s="292"/>
      <c r="C20" s="292"/>
      <c r="D20" s="292"/>
      <c r="E20" s="292"/>
      <c r="F20" s="292"/>
      <c r="G20" s="292"/>
      <c r="H20" s="292"/>
      <c r="I20" s="308"/>
      <c r="J20" s="308" t="s">
        <v>228</v>
      </c>
      <c r="K20" s="309"/>
    </row>
    <row r="21" spans="1:11">
      <c r="A21" s="303"/>
      <c r="B21" s="292"/>
      <c r="C21" s="292"/>
      <c r="D21" s="292"/>
      <c r="E21" s="292"/>
      <c r="F21" s="292"/>
      <c r="G21" s="292"/>
      <c r="H21" s="292"/>
      <c r="I21" s="308"/>
      <c r="J21" s="308" t="s">
        <v>8</v>
      </c>
      <c r="K21" s="309"/>
    </row>
    <row r="22" spans="1:11">
      <c r="A22" s="303"/>
      <c r="B22" s="292"/>
      <c r="C22" s="292"/>
      <c r="D22" s="292"/>
      <c r="E22" s="292"/>
      <c r="F22" s="292"/>
      <c r="G22" s="292"/>
      <c r="H22" s="292"/>
      <c r="I22" s="310"/>
      <c r="J22" s="308" t="s">
        <v>9</v>
      </c>
      <c r="K22" s="309" t="s">
        <v>10</v>
      </c>
    </row>
    <row r="23" spans="1:11" ht="8.1" customHeight="1">
      <c r="A23" s="300"/>
      <c r="B23" s="300"/>
      <c r="C23" s="300"/>
      <c r="D23" s="300"/>
      <c r="E23" s="300"/>
      <c r="F23" s="300"/>
      <c r="G23" s="292"/>
      <c r="H23" s="292"/>
      <c r="I23" s="311"/>
      <c r="J23" s="311"/>
      <c r="K23" s="312"/>
    </row>
    <row r="24" spans="1:11">
      <c r="A24" s="300"/>
      <c r="B24" s="300"/>
      <c r="C24" s="300"/>
      <c r="D24" s="300"/>
      <c r="E24" s="300"/>
      <c r="F24" s="300"/>
      <c r="G24" s="313"/>
      <c r="H24" s="292"/>
      <c r="I24" s="311"/>
      <c r="J24" s="311"/>
      <c r="K24" s="310" t="s">
        <v>229</v>
      </c>
    </row>
    <row r="25" spans="1:11" ht="15" customHeight="1">
      <c r="A25" s="451" t="s">
        <v>16</v>
      </c>
      <c r="B25" s="454"/>
      <c r="C25" s="454"/>
      <c r="D25" s="454"/>
      <c r="E25" s="454"/>
      <c r="F25" s="454"/>
      <c r="G25" s="451" t="s">
        <v>17</v>
      </c>
      <c r="H25" s="451" t="s">
        <v>230</v>
      </c>
      <c r="I25" s="455" t="s">
        <v>231</v>
      </c>
      <c r="J25" s="456"/>
      <c r="K25" s="456"/>
    </row>
    <row r="26" spans="1:11">
      <c r="A26" s="454"/>
      <c r="B26" s="454"/>
      <c r="C26" s="454"/>
      <c r="D26" s="454"/>
      <c r="E26" s="454"/>
      <c r="F26" s="454"/>
      <c r="G26" s="451"/>
      <c r="H26" s="451"/>
      <c r="I26" s="457" t="s">
        <v>232</v>
      </c>
      <c r="J26" s="457"/>
      <c r="K26" s="458"/>
    </row>
    <row r="27" spans="1:11" ht="24.95" customHeight="1">
      <c r="A27" s="454"/>
      <c r="B27" s="454"/>
      <c r="C27" s="454"/>
      <c r="D27" s="454"/>
      <c r="E27" s="454"/>
      <c r="F27" s="454"/>
      <c r="G27" s="451"/>
      <c r="H27" s="451"/>
      <c r="I27" s="451" t="s">
        <v>233</v>
      </c>
      <c r="J27" s="451" t="s">
        <v>234</v>
      </c>
      <c r="K27" s="452"/>
    </row>
    <row r="28" spans="1:11" ht="36" customHeight="1">
      <c r="A28" s="454"/>
      <c r="B28" s="454"/>
      <c r="C28" s="454"/>
      <c r="D28" s="454"/>
      <c r="E28" s="454"/>
      <c r="F28" s="454"/>
      <c r="G28" s="451"/>
      <c r="H28" s="451"/>
      <c r="I28" s="451"/>
      <c r="J28" s="314" t="s">
        <v>235</v>
      </c>
      <c r="K28" s="314" t="s">
        <v>236</v>
      </c>
    </row>
    <row r="29" spans="1:11">
      <c r="A29" s="453">
        <v>1</v>
      </c>
      <c r="B29" s="453"/>
      <c r="C29" s="453"/>
      <c r="D29" s="453"/>
      <c r="E29" s="453"/>
      <c r="F29" s="453"/>
      <c r="G29" s="315">
        <v>2</v>
      </c>
      <c r="H29" s="315">
        <v>3</v>
      </c>
      <c r="I29" s="315">
        <v>4</v>
      </c>
      <c r="J29" s="315">
        <v>5</v>
      </c>
      <c r="K29" s="315">
        <v>6</v>
      </c>
    </row>
    <row r="30" spans="1:11" ht="21" customHeight="1">
      <c r="A30" s="316">
        <v>2</v>
      </c>
      <c r="B30" s="316"/>
      <c r="C30" s="317"/>
      <c r="D30" s="317"/>
      <c r="E30" s="317"/>
      <c r="F30" s="317"/>
      <c r="G30" s="318" t="s">
        <v>237</v>
      </c>
      <c r="H30" s="319">
        <v>1</v>
      </c>
      <c r="I30" s="320">
        <f>I31+I37+I39+I42+I47+I59+I66+I75+I81</f>
        <v>13.3</v>
      </c>
      <c r="J30" s="320">
        <f>J31+J37+J39+J42+J47+J59+J66+J75+J81</f>
        <v>141827.72</v>
      </c>
      <c r="K30" s="320">
        <f>K31+K37+K39+K42+K47+K59+K66+K75+K81</f>
        <v>0</v>
      </c>
    </row>
    <row r="31" spans="1:11" ht="15" hidden="1" customHeight="1">
      <c r="A31" s="316">
        <v>2</v>
      </c>
      <c r="B31" s="316">
        <v>1</v>
      </c>
      <c r="C31" s="316"/>
      <c r="D31" s="316"/>
      <c r="E31" s="316"/>
      <c r="F31" s="316"/>
      <c r="G31" s="321" t="s">
        <v>28</v>
      </c>
      <c r="H31" s="319">
        <v>2</v>
      </c>
      <c r="I31" s="320">
        <f>I32+I36</f>
        <v>0</v>
      </c>
      <c r="J31" s="320">
        <f>J32+J36</f>
        <v>133592.12</v>
      </c>
      <c r="K31" s="320">
        <f>K32+K36</f>
        <v>0</v>
      </c>
    </row>
    <row r="32" spans="1:11" ht="15" hidden="1" customHeight="1">
      <c r="A32" s="317">
        <v>2</v>
      </c>
      <c r="B32" s="317">
        <v>1</v>
      </c>
      <c r="C32" s="317">
        <v>1</v>
      </c>
      <c r="D32" s="317"/>
      <c r="E32" s="317"/>
      <c r="F32" s="317"/>
      <c r="G32" s="322" t="s">
        <v>238</v>
      </c>
      <c r="H32" s="315">
        <v>3</v>
      </c>
      <c r="I32" s="323">
        <f>I33+I35</f>
        <v>0</v>
      </c>
      <c r="J32" s="323">
        <f>J33+J35</f>
        <v>131427.76</v>
      </c>
      <c r="K32" s="323">
        <f>K33+K35</f>
        <v>0</v>
      </c>
    </row>
    <row r="33" spans="1:11" ht="15" hidden="1" customHeight="1">
      <c r="A33" s="317">
        <v>2</v>
      </c>
      <c r="B33" s="317">
        <v>1</v>
      </c>
      <c r="C33" s="317">
        <v>1</v>
      </c>
      <c r="D33" s="317">
        <v>1</v>
      </c>
      <c r="E33" s="317">
        <v>1</v>
      </c>
      <c r="F33" s="317">
        <v>1</v>
      </c>
      <c r="G33" s="322" t="s">
        <v>239</v>
      </c>
      <c r="H33" s="315">
        <v>4</v>
      </c>
      <c r="I33" s="323"/>
      <c r="J33" s="323">
        <v>131427.76</v>
      </c>
      <c r="K33" s="323"/>
    </row>
    <row r="34" spans="1:11" ht="15" hidden="1" customHeight="1">
      <c r="A34" s="317"/>
      <c r="B34" s="317"/>
      <c r="C34" s="317"/>
      <c r="D34" s="317"/>
      <c r="E34" s="317"/>
      <c r="F34" s="317"/>
      <c r="G34" s="322" t="s">
        <v>240</v>
      </c>
      <c r="H34" s="315">
        <v>5</v>
      </c>
      <c r="I34" s="323"/>
      <c r="J34" s="323">
        <v>22888.32</v>
      </c>
      <c r="K34" s="323"/>
    </row>
    <row r="35" spans="1:11" hidden="1" collapsed="1">
      <c r="A35" s="317">
        <v>2</v>
      </c>
      <c r="B35" s="317">
        <v>1</v>
      </c>
      <c r="C35" s="317">
        <v>1</v>
      </c>
      <c r="D35" s="317">
        <v>1</v>
      </c>
      <c r="E35" s="317">
        <v>2</v>
      </c>
      <c r="F35" s="317">
        <v>1</v>
      </c>
      <c r="G35" s="322" t="s">
        <v>31</v>
      </c>
      <c r="H35" s="315">
        <v>6</v>
      </c>
      <c r="I35" s="323"/>
      <c r="J35" s="323"/>
      <c r="K35" s="323"/>
    </row>
    <row r="36" spans="1:11" ht="15" hidden="1" customHeight="1">
      <c r="A36" s="317">
        <v>2</v>
      </c>
      <c r="B36" s="317">
        <v>1</v>
      </c>
      <c r="C36" s="317">
        <v>2</v>
      </c>
      <c r="D36" s="317"/>
      <c r="E36" s="317"/>
      <c r="F36" s="317"/>
      <c r="G36" s="322" t="s">
        <v>32</v>
      </c>
      <c r="H36" s="315">
        <v>7</v>
      </c>
      <c r="I36" s="323"/>
      <c r="J36" s="323">
        <v>2164.36</v>
      </c>
      <c r="K36" s="323"/>
    </row>
    <row r="37" spans="1:11" ht="16.5" customHeight="1">
      <c r="A37" s="316">
        <v>2</v>
      </c>
      <c r="B37" s="316">
        <v>2</v>
      </c>
      <c r="C37" s="316"/>
      <c r="D37" s="316"/>
      <c r="E37" s="316"/>
      <c r="F37" s="316"/>
      <c r="G37" s="321" t="s">
        <v>241</v>
      </c>
      <c r="H37" s="319">
        <v>8</v>
      </c>
      <c r="I37" s="324">
        <f>I38</f>
        <v>13.3</v>
      </c>
      <c r="J37" s="324">
        <f>J38</f>
        <v>2428.65</v>
      </c>
      <c r="K37" s="324">
        <f>K38</f>
        <v>0</v>
      </c>
    </row>
    <row r="38" spans="1:11" ht="24" customHeight="1">
      <c r="A38" s="317">
        <v>2</v>
      </c>
      <c r="B38" s="317">
        <v>2</v>
      </c>
      <c r="C38" s="317">
        <v>1</v>
      </c>
      <c r="D38" s="317"/>
      <c r="E38" s="317"/>
      <c r="F38" s="317"/>
      <c r="G38" s="322" t="s">
        <v>241</v>
      </c>
      <c r="H38" s="315">
        <v>9</v>
      </c>
      <c r="I38" s="323">
        <v>13.3</v>
      </c>
      <c r="J38" s="323">
        <v>2428.65</v>
      </c>
      <c r="K38" s="323"/>
    </row>
    <row r="39" spans="1:11" hidden="1" collapsed="1">
      <c r="A39" s="316">
        <v>2</v>
      </c>
      <c r="B39" s="316">
        <v>3</v>
      </c>
      <c r="C39" s="316"/>
      <c r="D39" s="316"/>
      <c r="E39" s="316"/>
      <c r="F39" s="316"/>
      <c r="G39" s="321" t="s">
        <v>49</v>
      </c>
      <c r="H39" s="319">
        <v>10</v>
      </c>
      <c r="I39" s="320">
        <f>I40+I41</f>
        <v>0</v>
      </c>
      <c r="J39" s="320">
        <f>J40+J41</f>
        <v>0</v>
      </c>
      <c r="K39" s="320">
        <f>K40+K41</f>
        <v>0</v>
      </c>
    </row>
    <row r="40" spans="1:11" hidden="1" collapsed="1">
      <c r="A40" s="317">
        <v>2</v>
      </c>
      <c r="B40" s="317">
        <v>3</v>
      </c>
      <c r="C40" s="317">
        <v>1</v>
      </c>
      <c r="D40" s="317"/>
      <c r="E40" s="317"/>
      <c r="F40" s="317"/>
      <c r="G40" s="322" t="s">
        <v>50</v>
      </c>
      <c r="H40" s="315">
        <v>11</v>
      </c>
      <c r="I40" s="323"/>
      <c r="J40" s="323"/>
      <c r="K40" s="323"/>
    </row>
    <row r="41" spans="1:11" hidden="1" collapsed="1">
      <c r="A41" s="317">
        <v>2</v>
      </c>
      <c r="B41" s="317">
        <v>3</v>
      </c>
      <c r="C41" s="317">
        <v>2</v>
      </c>
      <c r="D41" s="317"/>
      <c r="E41" s="317"/>
      <c r="F41" s="317"/>
      <c r="G41" s="322" t="s">
        <v>59</v>
      </c>
      <c r="H41" s="315">
        <v>12</v>
      </c>
      <c r="I41" s="323"/>
      <c r="J41" s="323"/>
      <c r="K41" s="323"/>
    </row>
    <row r="42" spans="1:11" hidden="1" collapsed="1">
      <c r="A42" s="316">
        <v>2</v>
      </c>
      <c r="B42" s="316">
        <v>4</v>
      </c>
      <c r="C42" s="316"/>
      <c r="D42" s="316"/>
      <c r="E42" s="316"/>
      <c r="F42" s="316"/>
      <c r="G42" s="321" t="s">
        <v>60</v>
      </c>
      <c r="H42" s="319">
        <v>13</v>
      </c>
      <c r="I42" s="320">
        <f>I43</f>
        <v>0</v>
      </c>
      <c r="J42" s="320">
        <f>J43</f>
        <v>0</v>
      </c>
      <c r="K42" s="320">
        <f>K43</f>
        <v>0</v>
      </c>
    </row>
    <row r="43" spans="1:11" hidden="1" collapsed="1">
      <c r="A43" s="317">
        <v>2</v>
      </c>
      <c r="B43" s="317">
        <v>4</v>
      </c>
      <c r="C43" s="317">
        <v>1</v>
      </c>
      <c r="D43" s="317"/>
      <c r="E43" s="317"/>
      <c r="F43" s="317"/>
      <c r="G43" s="322" t="s">
        <v>242</v>
      </c>
      <c r="H43" s="315">
        <v>14</v>
      </c>
      <c r="I43" s="323">
        <f>I44+I45+I46</f>
        <v>0</v>
      </c>
      <c r="J43" s="323">
        <f>J44+J45+J46</f>
        <v>0</v>
      </c>
      <c r="K43" s="323">
        <f>K44+K45+K46</f>
        <v>0</v>
      </c>
    </row>
    <row r="44" spans="1:11" hidden="1" collapsed="1">
      <c r="A44" s="317">
        <v>2</v>
      </c>
      <c r="B44" s="317">
        <v>4</v>
      </c>
      <c r="C44" s="317">
        <v>1</v>
      </c>
      <c r="D44" s="317">
        <v>1</v>
      </c>
      <c r="E44" s="317">
        <v>1</v>
      </c>
      <c r="F44" s="317">
        <v>1</v>
      </c>
      <c r="G44" s="322" t="s">
        <v>62</v>
      </c>
      <c r="H44" s="315">
        <v>15</v>
      </c>
      <c r="I44" s="323"/>
      <c r="J44" s="323"/>
      <c r="K44" s="323"/>
    </row>
    <row r="45" spans="1:11" hidden="1" collapsed="1">
      <c r="A45" s="317">
        <v>2</v>
      </c>
      <c r="B45" s="317">
        <v>4</v>
      </c>
      <c r="C45" s="317">
        <v>1</v>
      </c>
      <c r="D45" s="317">
        <v>1</v>
      </c>
      <c r="E45" s="317">
        <v>1</v>
      </c>
      <c r="F45" s="317">
        <v>2</v>
      </c>
      <c r="G45" s="322" t="s">
        <v>63</v>
      </c>
      <c r="H45" s="315">
        <v>16</v>
      </c>
      <c r="I45" s="323"/>
      <c r="J45" s="323"/>
      <c r="K45" s="323"/>
    </row>
    <row r="46" spans="1:11" hidden="1" collapsed="1">
      <c r="A46" s="317">
        <v>2</v>
      </c>
      <c r="B46" s="317">
        <v>4</v>
      </c>
      <c r="C46" s="317">
        <v>1</v>
      </c>
      <c r="D46" s="317">
        <v>1</v>
      </c>
      <c r="E46" s="317">
        <v>1</v>
      </c>
      <c r="F46" s="317">
        <v>3</v>
      </c>
      <c r="G46" s="322" t="s">
        <v>64</v>
      </c>
      <c r="H46" s="315">
        <v>17</v>
      </c>
      <c r="I46" s="323"/>
      <c r="J46" s="323"/>
      <c r="K46" s="323"/>
    </row>
    <row r="47" spans="1:11" hidden="1" collapsed="1">
      <c r="A47" s="316">
        <v>2</v>
      </c>
      <c r="B47" s="316">
        <v>5</v>
      </c>
      <c r="C47" s="316"/>
      <c r="D47" s="316"/>
      <c r="E47" s="316"/>
      <c r="F47" s="316"/>
      <c r="G47" s="321" t="s">
        <v>65</v>
      </c>
      <c r="H47" s="319">
        <v>18</v>
      </c>
      <c r="I47" s="320">
        <f>I48+I51+I54</f>
        <v>0</v>
      </c>
      <c r="J47" s="320">
        <f>J48+J51+J54</f>
        <v>0</v>
      </c>
      <c r="K47" s="320">
        <f>K48+K51+K54</f>
        <v>0</v>
      </c>
    </row>
    <row r="48" spans="1:11" hidden="1" collapsed="1">
      <c r="A48" s="317">
        <v>2</v>
      </c>
      <c r="B48" s="317">
        <v>5</v>
      </c>
      <c r="C48" s="317">
        <v>1</v>
      </c>
      <c r="D48" s="317"/>
      <c r="E48" s="317"/>
      <c r="F48" s="317"/>
      <c r="G48" s="322" t="s">
        <v>66</v>
      </c>
      <c r="H48" s="315">
        <v>19</v>
      </c>
      <c r="I48" s="323">
        <f>I49+I50</f>
        <v>0</v>
      </c>
      <c r="J48" s="323">
        <f>J49+J50</f>
        <v>0</v>
      </c>
      <c r="K48" s="323">
        <f>K49+K50</f>
        <v>0</v>
      </c>
    </row>
    <row r="49" spans="1:12" ht="24" hidden="1" customHeight="1" collapsed="1">
      <c r="A49" s="317">
        <v>2</v>
      </c>
      <c r="B49" s="317">
        <v>5</v>
      </c>
      <c r="C49" s="317">
        <v>1</v>
      </c>
      <c r="D49" s="317">
        <v>1</v>
      </c>
      <c r="E49" s="317">
        <v>1</v>
      </c>
      <c r="F49" s="317">
        <v>1</v>
      </c>
      <c r="G49" s="322" t="s">
        <v>67</v>
      </c>
      <c r="H49" s="315">
        <v>20</v>
      </c>
      <c r="I49" s="323"/>
      <c r="J49" s="323"/>
      <c r="K49" s="323"/>
      <c r="L49" s="49"/>
    </row>
    <row r="50" spans="1:12" hidden="1" collapsed="1">
      <c r="A50" s="317">
        <v>2</v>
      </c>
      <c r="B50" s="317">
        <v>5</v>
      </c>
      <c r="C50" s="317">
        <v>1</v>
      </c>
      <c r="D50" s="317">
        <v>1</v>
      </c>
      <c r="E50" s="317">
        <v>1</v>
      </c>
      <c r="F50" s="317">
        <v>2</v>
      </c>
      <c r="G50" s="322" t="s">
        <v>68</v>
      </c>
      <c r="H50" s="315">
        <v>21</v>
      </c>
      <c r="I50" s="323"/>
      <c r="J50" s="323"/>
      <c r="K50" s="323"/>
    </row>
    <row r="51" spans="1:12" hidden="1" collapsed="1">
      <c r="A51" s="317">
        <v>2</v>
      </c>
      <c r="B51" s="317">
        <v>5</v>
      </c>
      <c r="C51" s="317">
        <v>2</v>
      </c>
      <c r="D51" s="317"/>
      <c r="E51" s="317"/>
      <c r="F51" s="317"/>
      <c r="G51" s="322" t="s">
        <v>69</v>
      </c>
      <c r="H51" s="315">
        <v>22</v>
      </c>
      <c r="I51" s="323">
        <f>I52+I53</f>
        <v>0</v>
      </c>
      <c r="J51" s="323">
        <f>J52+J53</f>
        <v>0</v>
      </c>
      <c r="K51" s="323">
        <f>K52+K53</f>
        <v>0</v>
      </c>
    </row>
    <row r="52" spans="1:12" ht="24" hidden="1" customHeight="1" collapsed="1">
      <c r="A52" s="317">
        <v>2</v>
      </c>
      <c r="B52" s="317">
        <v>5</v>
      </c>
      <c r="C52" s="317">
        <v>2</v>
      </c>
      <c r="D52" s="317">
        <v>1</v>
      </c>
      <c r="E52" s="317">
        <v>1</v>
      </c>
      <c r="F52" s="317">
        <v>1</v>
      </c>
      <c r="G52" s="322" t="s">
        <v>70</v>
      </c>
      <c r="H52" s="315">
        <v>23</v>
      </c>
      <c r="I52" s="323"/>
      <c r="J52" s="323"/>
      <c r="K52" s="323"/>
      <c r="L52" s="49"/>
    </row>
    <row r="53" spans="1:12" ht="24" hidden="1" customHeight="1" collapsed="1">
      <c r="A53" s="317">
        <v>2</v>
      </c>
      <c r="B53" s="317">
        <v>5</v>
      </c>
      <c r="C53" s="317">
        <v>2</v>
      </c>
      <c r="D53" s="317">
        <v>1</v>
      </c>
      <c r="E53" s="317">
        <v>1</v>
      </c>
      <c r="F53" s="317">
        <v>2</v>
      </c>
      <c r="G53" s="322" t="s">
        <v>243</v>
      </c>
      <c r="H53" s="315">
        <v>24</v>
      </c>
      <c r="I53" s="323"/>
      <c r="J53" s="323"/>
      <c r="K53" s="323"/>
      <c r="L53" s="49"/>
    </row>
    <row r="54" spans="1:12" hidden="1" collapsed="1">
      <c r="A54" s="317">
        <v>2</v>
      </c>
      <c r="B54" s="317">
        <v>5</v>
      </c>
      <c r="C54" s="317">
        <v>3</v>
      </c>
      <c r="D54" s="317"/>
      <c r="E54" s="317"/>
      <c r="F54" s="317"/>
      <c r="G54" s="322" t="s">
        <v>72</v>
      </c>
      <c r="H54" s="315">
        <v>25</v>
      </c>
      <c r="I54" s="323">
        <f>I55+I56+I57+I58</f>
        <v>0</v>
      </c>
      <c r="J54" s="323">
        <f>J55+J56+J57+J58</f>
        <v>0</v>
      </c>
      <c r="K54" s="323">
        <f>K55+K56+K57+K58</f>
        <v>0</v>
      </c>
    </row>
    <row r="55" spans="1:12" ht="24" hidden="1" customHeight="1" collapsed="1">
      <c r="A55" s="317">
        <v>2</v>
      </c>
      <c r="B55" s="317">
        <v>5</v>
      </c>
      <c r="C55" s="317">
        <v>3</v>
      </c>
      <c r="D55" s="317">
        <v>1</v>
      </c>
      <c r="E55" s="317">
        <v>1</v>
      </c>
      <c r="F55" s="317">
        <v>1</v>
      </c>
      <c r="G55" s="322" t="s">
        <v>73</v>
      </c>
      <c r="H55" s="315">
        <v>26</v>
      </c>
      <c r="I55" s="323"/>
      <c r="J55" s="323"/>
      <c r="K55" s="323"/>
      <c r="L55" s="49"/>
    </row>
    <row r="56" spans="1:12" hidden="1" collapsed="1">
      <c r="A56" s="317">
        <v>2</v>
      </c>
      <c r="B56" s="317">
        <v>5</v>
      </c>
      <c r="C56" s="317">
        <v>3</v>
      </c>
      <c r="D56" s="317">
        <v>1</v>
      </c>
      <c r="E56" s="317">
        <v>1</v>
      </c>
      <c r="F56" s="317">
        <v>2</v>
      </c>
      <c r="G56" s="322" t="s">
        <v>74</v>
      </c>
      <c r="H56" s="315">
        <v>27</v>
      </c>
      <c r="I56" s="323"/>
      <c r="J56" s="323"/>
      <c r="K56" s="323"/>
    </row>
    <row r="57" spans="1:12" ht="24" hidden="1" customHeight="1" collapsed="1">
      <c r="A57" s="317">
        <v>2</v>
      </c>
      <c r="B57" s="317">
        <v>5</v>
      </c>
      <c r="C57" s="317">
        <v>3</v>
      </c>
      <c r="D57" s="317">
        <v>2</v>
      </c>
      <c r="E57" s="317">
        <v>1</v>
      </c>
      <c r="F57" s="317">
        <v>1</v>
      </c>
      <c r="G57" s="325" t="s">
        <v>75</v>
      </c>
      <c r="H57" s="315">
        <v>28</v>
      </c>
      <c r="I57" s="323"/>
      <c r="J57" s="323"/>
      <c r="K57" s="323"/>
      <c r="L57" s="49"/>
    </row>
    <row r="58" spans="1:12" hidden="1" collapsed="1">
      <c r="A58" s="317">
        <v>2</v>
      </c>
      <c r="B58" s="317">
        <v>5</v>
      </c>
      <c r="C58" s="317">
        <v>3</v>
      </c>
      <c r="D58" s="317">
        <v>2</v>
      </c>
      <c r="E58" s="317">
        <v>1</v>
      </c>
      <c r="F58" s="317">
        <v>2</v>
      </c>
      <c r="G58" s="325" t="s">
        <v>76</v>
      </c>
      <c r="H58" s="315">
        <v>29</v>
      </c>
      <c r="I58" s="323"/>
      <c r="J58" s="323"/>
      <c r="K58" s="323"/>
    </row>
    <row r="59" spans="1:12" hidden="1" collapsed="1">
      <c r="A59" s="316">
        <v>2</v>
      </c>
      <c r="B59" s="316">
        <v>6</v>
      </c>
      <c r="C59" s="316"/>
      <c r="D59" s="316"/>
      <c r="E59" s="316"/>
      <c r="F59" s="316"/>
      <c r="G59" s="321" t="s">
        <v>77</v>
      </c>
      <c r="H59" s="319">
        <v>30</v>
      </c>
      <c r="I59" s="320">
        <f>I60+I61+I62+I63+I64+I65</f>
        <v>0</v>
      </c>
      <c r="J59" s="320">
        <f>J60+J61+J62+J63+J64+J65</f>
        <v>0</v>
      </c>
      <c r="K59" s="320">
        <f>K60+K61+K62+K63+K64+K65</f>
        <v>0</v>
      </c>
    </row>
    <row r="60" spans="1:12" hidden="1" collapsed="1">
      <c r="A60" s="317">
        <v>2</v>
      </c>
      <c r="B60" s="317">
        <v>6</v>
      </c>
      <c r="C60" s="317">
        <v>1</v>
      </c>
      <c r="D60" s="317"/>
      <c r="E60" s="317"/>
      <c r="F60" s="317"/>
      <c r="G60" s="322" t="s">
        <v>244</v>
      </c>
      <c r="H60" s="315">
        <v>31</v>
      </c>
      <c r="I60" s="323"/>
      <c r="J60" s="323"/>
      <c r="K60" s="323"/>
    </row>
    <row r="61" spans="1:12" hidden="1" collapsed="1">
      <c r="A61" s="317">
        <v>2</v>
      </c>
      <c r="B61" s="317">
        <v>6</v>
      </c>
      <c r="C61" s="317">
        <v>2</v>
      </c>
      <c r="D61" s="317"/>
      <c r="E61" s="317"/>
      <c r="F61" s="317"/>
      <c r="G61" s="322" t="s">
        <v>245</v>
      </c>
      <c r="H61" s="315">
        <v>32</v>
      </c>
      <c r="I61" s="323"/>
      <c r="J61" s="323"/>
      <c r="K61" s="323"/>
    </row>
    <row r="62" spans="1:12" hidden="1" collapsed="1">
      <c r="A62" s="317">
        <v>2</v>
      </c>
      <c r="B62" s="317">
        <v>6</v>
      </c>
      <c r="C62" s="317">
        <v>3</v>
      </c>
      <c r="D62" s="317"/>
      <c r="E62" s="317"/>
      <c r="F62" s="317"/>
      <c r="G62" s="322" t="s">
        <v>246</v>
      </c>
      <c r="H62" s="315">
        <v>33</v>
      </c>
      <c r="I62" s="323"/>
      <c r="J62" s="323"/>
      <c r="K62" s="323"/>
    </row>
    <row r="63" spans="1:12" ht="24" hidden="1" customHeight="1" collapsed="1">
      <c r="A63" s="317">
        <v>2</v>
      </c>
      <c r="B63" s="317">
        <v>6</v>
      </c>
      <c r="C63" s="317">
        <v>4</v>
      </c>
      <c r="D63" s="317"/>
      <c r="E63" s="317"/>
      <c r="F63" s="317"/>
      <c r="G63" s="322" t="s">
        <v>83</v>
      </c>
      <c r="H63" s="315">
        <v>34</v>
      </c>
      <c r="I63" s="323"/>
      <c r="J63" s="323"/>
      <c r="K63" s="323"/>
      <c r="L63" s="49"/>
    </row>
    <row r="64" spans="1:12" ht="24" hidden="1" customHeight="1" collapsed="1">
      <c r="A64" s="317">
        <v>2</v>
      </c>
      <c r="B64" s="317">
        <v>6</v>
      </c>
      <c r="C64" s="317">
        <v>5</v>
      </c>
      <c r="D64" s="317"/>
      <c r="E64" s="317"/>
      <c r="F64" s="317"/>
      <c r="G64" s="322" t="s">
        <v>85</v>
      </c>
      <c r="H64" s="315">
        <v>35</v>
      </c>
      <c r="I64" s="323"/>
      <c r="J64" s="323"/>
      <c r="K64" s="323"/>
      <c r="L64" s="49"/>
    </row>
    <row r="65" spans="1:12" hidden="1" collapsed="1">
      <c r="A65" s="317">
        <v>2</v>
      </c>
      <c r="B65" s="317">
        <v>6</v>
      </c>
      <c r="C65" s="317">
        <v>6</v>
      </c>
      <c r="D65" s="317"/>
      <c r="E65" s="317"/>
      <c r="F65" s="317"/>
      <c r="G65" s="322" t="s">
        <v>86</v>
      </c>
      <c r="H65" s="315">
        <v>36</v>
      </c>
      <c r="I65" s="323"/>
      <c r="J65" s="323"/>
      <c r="K65" s="323"/>
    </row>
    <row r="66" spans="1:12" ht="15" hidden="1" customHeight="1">
      <c r="A66" s="316">
        <v>2</v>
      </c>
      <c r="B66" s="316">
        <v>7</v>
      </c>
      <c r="C66" s="317"/>
      <c r="D66" s="317"/>
      <c r="E66" s="317"/>
      <c r="F66" s="317"/>
      <c r="G66" s="321" t="s">
        <v>87</v>
      </c>
      <c r="H66" s="319">
        <v>37</v>
      </c>
      <c r="I66" s="320">
        <f>I67+I70+I74</f>
        <v>0</v>
      </c>
      <c r="J66" s="320">
        <f>J67+J70+J74</f>
        <v>5806.95</v>
      </c>
      <c r="K66" s="320">
        <f>K67+K70+K74</f>
        <v>0</v>
      </c>
    </row>
    <row r="67" spans="1:12" hidden="1" collapsed="1">
      <c r="A67" s="317">
        <v>2</v>
      </c>
      <c r="B67" s="317">
        <v>7</v>
      </c>
      <c r="C67" s="317">
        <v>1</v>
      </c>
      <c r="D67" s="317"/>
      <c r="E67" s="317"/>
      <c r="F67" s="317"/>
      <c r="G67" s="326" t="s">
        <v>247</v>
      </c>
      <c r="H67" s="315">
        <v>38</v>
      </c>
      <c r="I67" s="323">
        <f>I68+I69</f>
        <v>0</v>
      </c>
      <c r="J67" s="323">
        <f>J68+J69</f>
        <v>0</v>
      </c>
      <c r="K67" s="323">
        <f>K68+K69</f>
        <v>0</v>
      </c>
    </row>
    <row r="68" spans="1:12" hidden="1" collapsed="1">
      <c r="A68" s="317">
        <v>2</v>
      </c>
      <c r="B68" s="317">
        <v>7</v>
      </c>
      <c r="C68" s="317">
        <v>1</v>
      </c>
      <c r="D68" s="317">
        <v>1</v>
      </c>
      <c r="E68" s="317">
        <v>1</v>
      </c>
      <c r="F68" s="317">
        <v>1</v>
      </c>
      <c r="G68" s="326" t="s">
        <v>89</v>
      </c>
      <c r="H68" s="315">
        <v>39</v>
      </c>
      <c r="I68" s="323"/>
      <c r="J68" s="323"/>
      <c r="K68" s="323"/>
    </row>
    <row r="69" spans="1:12" hidden="1" collapsed="1">
      <c r="A69" s="317">
        <v>2</v>
      </c>
      <c r="B69" s="317">
        <v>7</v>
      </c>
      <c r="C69" s="317">
        <v>1</v>
      </c>
      <c r="D69" s="317">
        <v>1</v>
      </c>
      <c r="E69" s="317">
        <v>1</v>
      </c>
      <c r="F69" s="317">
        <v>2</v>
      </c>
      <c r="G69" s="326" t="s">
        <v>90</v>
      </c>
      <c r="H69" s="315">
        <v>40</v>
      </c>
      <c r="I69" s="323"/>
      <c r="J69" s="323"/>
      <c r="K69" s="323"/>
    </row>
    <row r="70" spans="1:12" ht="24" hidden="1" customHeight="1" collapsed="1">
      <c r="A70" s="317">
        <v>2</v>
      </c>
      <c r="B70" s="317">
        <v>7</v>
      </c>
      <c r="C70" s="317">
        <v>2</v>
      </c>
      <c r="D70" s="317"/>
      <c r="E70" s="317"/>
      <c r="F70" s="317"/>
      <c r="G70" s="322" t="s">
        <v>248</v>
      </c>
      <c r="H70" s="315">
        <v>41</v>
      </c>
      <c r="I70" s="323">
        <f>I71+I72+I73</f>
        <v>0</v>
      </c>
      <c r="J70" s="323">
        <f>J71+J72+J73</f>
        <v>0</v>
      </c>
      <c r="K70" s="323">
        <f>K71+K72+K73</f>
        <v>0</v>
      </c>
      <c r="L70" s="49"/>
    </row>
    <row r="71" spans="1:12" hidden="1" collapsed="1">
      <c r="A71" s="317">
        <v>2</v>
      </c>
      <c r="B71" s="317">
        <v>7</v>
      </c>
      <c r="C71" s="317">
        <v>2</v>
      </c>
      <c r="D71" s="317">
        <v>1</v>
      </c>
      <c r="E71" s="317">
        <v>1</v>
      </c>
      <c r="F71" s="317">
        <v>1</v>
      </c>
      <c r="G71" s="322" t="s">
        <v>249</v>
      </c>
      <c r="H71" s="315">
        <v>42</v>
      </c>
      <c r="I71" s="323"/>
      <c r="J71" s="323"/>
      <c r="K71" s="323"/>
    </row>
    <row r="72" spans="1:12" hidden="1" collapsed="1">
      <c r="A72" s="317">
        <v>2</v>
      </c>
      <c r="B72" s="317">
        <v>7</v>
      </c>
      <c r="C72" s="317">
        <v>2</v>
      </c>
      <c r="D72" s="317">
        <v>1</v>
      </c>
      <c r="E72" s="317">
        <v>1</v>
      </c>
      <c r="F72" s="317">
        <v>2</v>
      </c>
      <c r="G72" s="322" t="s">
        <v>250</v>
      </c>
      <c r="H72" s="315">
        <v>43</v>
      </c>
      <c r="I72" s="323"/>
      <c r="J72" s="323"/>
      <c r="K72" s="323"/>
    </row>
    <row r="73" spans="1:12" hidden="1" collapsed="1">
      <c r="A73" s="317">
        <v>2</v>
      </c>
      <c r="B73" s="317">
        <v>7</v>
      </c>
      <c r="C73" s="317">
        <v>2</v>
      </c>
      <c r="D73" s="317">
        <v>2</v>
      </c>
      <c r="E73" s="317">
        <v>1</v>
      </c>
      <c r="F73" s="317">
        <v>1</v>
      </c>
      <c r="G73" s="322" t="s">
        <v>95</v>
      </c>
      <c r="H73" s="315">
        <v>44</v>
      </c>
      <c r="I73" s="323"/>
      <c r="J73" s="323"/>
      <c r="K73" s="323"/>
    </row>
    <row r="74" spans="1:12" ht="15" hidden="1" customHeight="1">
      <c r="A74" s="317">
        <v>2</v>
      </c>
      <c r="B74" s="317">
        <v>7</v>
      </c>
      <c r="C74" s="317">
        <v>3</v>
      </c>
      <c r="D74" s="317"/>
      <c r="E74" s="317"/>
      <c r="F74" s="317"/>
      <c r="G74" s="322" t="s">
        <v>96</v>
      </c>
      <c r="H74" s="315">
        <v>45</v>
      </c>
      <c r="I74" s="323"/>
      <c r="J74" s="323">
        <v>5806.95</v>
      </c>
      <c r="K74" s="323"/>
    </row>
    <row r="75" spans="1:12" hidden="1" collapsed="1">
      <c r="A75" s="316">
        <v>2</v>
      </c>
      <c r="B75" s="316">
        <v>8</v>
      </c>
      <c r="C75" s="316"/>
      <c r="D75" s="316"/>
      <c r="E75" s="316"/>
      <c r="F75" s="316"/>
      <c r="G75" s="321" t="s">
        <v>251</v>
      </c>
      <c r="H75" s="319">
        <v>46</v>
      </c>
      <c r="I75" s="320">
        <f>I76+I80</f>
        <v>0</v>
      </c>
      <c r="J75" s="320">
        <f>J76+J80</f>
        <v>0</v>
      </c>
      <c r="K75" s="320">
        <f>K76+K80</f>
        <v>0</v>
      </c>
    </row>
    <row r="76" spans="1:12" hidden="1" collapsed="1">
      <c r="A76" s="317">
        <v>2</v>
      </c>
      <c r="B76" s="317">
        <v>8</v>
      </c>
      <c r="C76" s="317">
        <v>1</v>
      </c>
      <c r="D76" s="317">
        <v>1</v>
      </c>
      <c r="E76" s="317"/>
      <c r="F76" s="317"/>
      <c r="G76" s="322" t="s">
        <v>100</v>
      </c>
      <c r="H76" s="315">
        <v>47</v>
      </c>
      <c r="I76" s="323">
        <f>I77+I78+I79</f>
        <v>0</v>
      </c>
      <c r="J76" s="323">
        <f>J77+J78+J79</f>
        <v>0</v>
      </c>
      <c r="K76" s="323">
        <f>K77+K78+K79</f>
        <v>0</v>
      </c>
    </row>
    <row r="77" spans="1:12" hidden="1" collapsed="1">
      <c r="A77" s="317">
        <v>2</v>
      </c>
      <c r="B77" s="317">
        <v>8</v>
      </c>
      <c r="C77" s="317">
        <v>1</v>
      </c>
      <c r="D77" s="317">
        <v>1</v>
      </c>
      <c r="E77" s="317">
        <v>1</v>
      </c>
      <c r="F77" s="317">
        <v>1</v>
      </c>
      <c r="G77" s="322" t="s">
        <v>252</v>
      </c>
      <c r="H77" s="315">
        <v>48</v>
      </c>
      <c r="I77" s="323"/>
      <c r="J77" s="323"/>
      <c r="K77" s="323"/>
    </row>
    <row r="78" spans="1:12" hidden="1" collapsed="1">
      <c r="A78" s="317">
        <v>2</v>
      </c>
      <c r="B78" s="317">
        <v>8</v>
      </c>
      <c r="C78" s="317">
        <v>1</v>
      </c>
      <c r="D78" s="317">
        <v>1</v>
      </c>
      <c r="E78" s="317">
        <v>1</v>
      </c>
      <c r="F78" s="317">
        <v>2</v>
      </c>
      <c r="G78" s="322" t="s">
        <v>253</v>
      </c>
      <c r="H78" s="315">
        <v>49</v>
      </c>
      <c r="I78" s="323"/>
      <c r="J78" s="323"/>
      <c r="K78" s="323"/>
    </row>
    <row r="79" spans="1:12" hidden="1" collapsed="1">
      <c r="A79" s="317">
        <v>2</v>
      </c>
      <c r="B79" s="317">
        <v>8</v>
      </c>
      <c r="C79" s="317">
        <v>1</v>
      </c>
      <c r="D79" s="317">
        <v>1</v>
      </c>
      <c r="E79" s="317">
        <v>1</v>
      </c>
      <c r="F79" s="317">
        <v>3</v>
      </c>
      <c r="G79" s="325" t="s">
        <v>103</v>
      </c>
      <c r="H79" s="315">
        <v>50</v>
      </c>
      <c r="I79" s="323"/>
      <c r="J79" s="323"/>
      <c r="K79" s="323"/>
    </row>
    <row r="80" spans="1:12" hidden="1" collapsed="1">
      <c r="A80" s="317">
        <v>2</v>
      </c>
      <c r="B80" s="317">
        <v>8</v>
      </c>
      <c r="C80" s="317">
        <v>1</v>
      </c>
      <c r="D80" s="317">
        <v>2</v>
      </c>
      <c r="E80" s="317"/>
      <c r="F80" s="317"/>
      <c r="G80" s="322" t="s">
        <v>104</v>
      </c>
      <c r="H80" s="315">
        <v>51</v>
      </c>
      <c r="I80" s="323"/>
      <c r="J80" s="323"/>
      <c r="K80" s="323"/>
    </row>
    <row r="81" spans="1:12" ht="36" hidden="1" customHeight="1" collapsed="1">
      <c r="A81" s="327">
        <v>2</v>
      </c>
      <c r="B81" s="327">
        <v>9</v>
      </c>
      <c r="C81" s="327"/>
      <c r="D81" s="327"/>
      <c r="E81" s="327"/>
      <c r="F81" s="327"/>
      <c r="G81" s="321" t="s">
        <v>254</v>
      </c>
      <c r="H81" s="319">
        <v>52</v>
      </c>
      <c r="I81" s="320"/>
      <c r="J81" s="320"/>
      <c r="K81" s="320"/>
      <c r="L81" s="49"/>
    </row>
    <row r="82" spans="1:12" ht="48" hidden="1" customHeight="1" collapsed="1">
      <c r="A82" s="316">
        <v>3</v>
      </c>
      <c r="B82" s="316"/>
      <c r="C82" s="316"/>
      <c r="D82" s="316"/>
      <c r="E82" s="316"/>
      <c r="F82" s="316"/>
      <c r="G82" s="321" t="s">
        <v>255</v>
      </c>
      <c r="H82" s="319">
        <v>53</v>
      </c>
      <c r="I82" s="320">
        <f>I83+I89+I90</f>
        <v>0</v>
      </c>
      <c r="J82" s="320">
        <f>J83+J89+J90</f>
        <v>0</v>
      </c>
      <c r="K82" s="320">
        <f>K83+K89+K90</f>
        <v>0</v>
      </c>
      <c r="L82" s="49"/>
    </row>
    <row r="83" spans="1:12" ht="24" hidden="1" customHeight="1" collapsed="1">
      <c r="A83" s="316">
        <v>3</v>
      </c>
      <c r="B83" s="316">
        <v>1</v>
      </c>
      <c r="C83" s="316"/>
      <c r="D83" s="316"/>
      <c r="E83" s="316"/>
      <c r="F83" s="316"/>
      <c r="G83" s="321" t="s">
        <v>118</v>
      </c>
      <c r="H83" s="319">
        <v>54</v>
      </c>
      <c r="I83" s="320">
        <f>I84+I85+I86+I87+I88</f>
        <v>0</v>
      </c>
      <c r="J83" s="320">
        <f>J84+J85+J86+J87+J88</f>
        <v>0</v>
      </c>
      <c r="K83" s="320">
        <f>K84+K85+K86+K87+K88</f>
        <v>0</v>
      </c>
      <c r="L83" s="49"/>
    </row>
    <row r="84" spans="1:12" ht="24" hidden="1" customHeight="1" collapsed="1">
      <c r="A84" s="328">
        <v>3</v>
      </c>
      <c r="B84" s="328">
        <v>1</v>
      </c>
      <c r="C84" s="328">
        <v>1</v>
      </c>
      <c r="D84" s="329"/>
      <c r="E84" s="329"/>
      <c r="F84" s="329"/>
      <c r="G84" s="322" t="s">
        <v>256</v>
      </c>
      <c r="H84" s="315">
        <v>55</v>
      </c>
      <c r="I84" s="323"/>
      <c r="J84" s="323"/>
      <c r="K84" s="323"/>
      <c r="L84" s="49"/>
    </row>
    <row r="85" spans="1:12" hidden="1" collapsed="1">
      <c r="A85" s="328">
        <v>3</v>
      </c>
      <c r="B85" s="328">
        <v>1</v>
      </c>
      <c r="C85" s="328">
        <v>2</v>
      </c>
      <c r="D85" s="328"/>
      <c r="E85" s="329"/>
      <c r="F85" s="329"/>
      <c r="G85" s="325" t="s">
        <v>134</v>
      </c>
      <c r="H85" s="315">
        <v>56</v>
      </c>
      <c r="I85" s="323"/>
      <c r="J85" s="323"/>
      <c r="K85" s="323"/>
    </row>
    <row r="86" spans="1:12" hidden="1" collapsed="1">
      <c r="A86" s="328">
        <v>3</v>
      </c>
      <c r="B86" s="328">
        <v>1</v>
      </c>
      <c r="C86" s="328">
        <v>3</v>
      </c>
      <c r="D86" s="328"/>
      <c r="E86" s="328"/>
      <c r="F86" s="328"/>
      <c r="G86" s="325" t="s">
        <v>138</v>
      </c>
      <c r="H86" s="315">
        <v>57</v>
      </c>
      <c r="I86" s="323"/>
      <c r="J86" s="323"/>
      <c r="K86" s="323"/>
    </row>
    <row r="87" spans="1:12" ht="24" hidden="1" customHeight="1" collapsed="1">
      <c r="A87" s="328">
        <v>3</v>
      </c>
      <c r="B87" s="328">
        <v>1</v>
      </c>
      <c r="C87" s="328">
        <v>4</v>
      </c>
      <c r="D87" s="328"/>
      <c r="E87" s="328"/>
      <c r="F87" s="328"/>
      <c r="G87" s="325" t="s">
        <v>146</v>
      </c>
      <c r="H87" s="315">
        <v>58</v>
      </c>
      <c r="I87" s="323"/>
      <c r="J87" s="323"/>
      <c r="K87" s="323"/>
      <c r="L87" s="49"/>
    </row>
    <row r="88" spans="1:12" ht="24" hidden="1" customHeight="1" collapsed="1">
      <c r="A88" s="328">
        <v>3</v>
      </c>
      <c r="B88" s="328">
        <v>1</v>
      </c>
      <c r="C88" s="328">
        <v>5</v>
      </c>
      <c r="D88" s="328"/>
      <c r="E88" s="328"/>
      <c r="F88" s="328"/>
      <c r="G88" s="325" t="s">
        <v>257</v>
      </c>
      <c r="H88" s="315">
        <v>59</v>
      </c>
      <c r="I88" s="323"/>
      <c r="J88" s="323"/>
      <c r="K88" s="323"/>
      <c r="L88" s="49"/>
    </row>
    <row r="89" spans="1:12" ht="36" hidden="1" customHeight="1" collapsed="1">
      <c r="A89" s="329">
        <v>3</v>
      </c>
      <c r="B89" s="329">
        <v>2</v>
      </c>
      <c r="C89" s="329"/>
      <c r="D89" s="329"/>
      <c r="E89" s="329"/>
      <c r="F89" s="329"/>
      <c r="G89" s="330" t="s">
        <v>150</v>
      </c>
      <c r="H89" s="319">
        <v>60</v>
      </c>
      <c r="I89" s="320"/>
      <c r="J89" s="320"/>
      <c r="K89" s="320"/>
      <c r="L89" s="49"/>
    </row>
    <row r="90" spans="1:12" ht="24" hidden="1" customHeight="1" collapsed="1">
      <c r="A90" s="329">
        <v>3</v>
      </c>
      <c r="B90" s="329">
        <v>3</v>
      </c>
      <c r="C90" s="329"/>
      <c r="D90" s="329"/>
      <c r="E90" s="329"/>
      <c r="F90" s="329"/>
      <c r="G90" s="330" t="s">
        <v>188</v>
      </c>
      <c r="H90" s="319">
        <v>61</v>
      </c>
      <c r="I90" s="320"/>
      <c r="J90" s="320"/>
      <c r="K90" s="320"/>
      <c r="L90" s="49"/>
    </row>
    <row r="91" spans="1:12">
      <c r="A91" s="316"/>
      <c r="B91" s="316"/>
      <c r="C91" s="316"/>
      <c r="D91" s="316"/>
      <c r="E91" s="316"/>
      <c r="F91" s="316"/>
      <c r="G91" s="321" t="s">
        <v>258</v>
      </c>
      <c r="H91" s="319">
        <v>62</v>
      </c>
      <c r="I91" s="320">
        <f>I30+I82</f>
        <v>13.3</v>
      </c>
      <c r="J91" s="320">
        <f>J30+J82</f>
        <v>141827.72</v>
      </c>
      <c r="K91" s="320">
        <f>K30+K82</f>
        <v>0</v>
      </c>
    </row>
    <row r="92" spans="1:12" ht="14.25" customHeight="1">
      <c r="A92" s="331"/>
      <c r="B92" s="331"/>
      <c r="C92" s="331"/>
      <c r="D92" s="332"/>
      <c r="E92" s="332"/>
      <c r="F92" s="332"/>
      <c r="G92" s="332"/>
      <c r="H92" s="300"/>
      <c r="I92" s="333"/>
      <c r="J92" s="333"/>
      <c r="K92" s="334"/>
    </row>
    <row r="93" spans="1:12">
      <c r="A93" s="333" t="s">
        <v>259</v>
      </c>
      <c r="B93" s="296"/>
      <c r="C93" s="296"/>
      <c r="D93" s="296"/>
      <c r="E93" s="296"/>
      <c r="F93" s="296"/>
      <c r="G93" s="296"/>
      <c r="H93" s="335"/>
      <c r="I93" s="336"/>
      <c r="J93" s="296"/>
      <c r="K93" s="296"/>
    </row>
    <row r="94" spans="1:12">
      <c r="A94" s="337" t="s">
        <v>384</v>
      </c>
      <c r="B94" s="338"/>
      <c r="C94" s="338"/>
      <c r="D94" s="338"/>
      <c r="E94" s="338"/>
      <c r="F94" s="338"/>
      <c r="G94" s="338"/>
      <c r="H94" s="339"/>
      <c r="I94" s="290"/>
      <c r="J94" s="447" t="s">
        <v>385</v>
      </c>
      <c r="K94" s="447"/>
    </row>
    <row r="95" spans="1:12">
      <c r="A95" s="442" t="s">
        <v>260</v>
      </c>
      <c r="B95" s="446"/>
      <c r="C95" s="446"/>
      <c r="D95" s="446"/>
      <c r="E95" s="446"/>
      <c r="F95" s="446"/>
      <c r="G95" s="446"/>
      <c r="H95" s="340"/>
      <c r="I95" s="341" t="s">
        <v>207</v>
      </c>
      <c r="J95" s="450" t="s">
        <v>208</v>
      </c>
      <c r="K95" s="450"/>
    </row>
    <row r="96" spans="1:12">
      <c r="A96" s="333"/>
      <c r="B96" s="333"/>
      <c r="C96" s="342"/>
      <c r="D96" s="333"/>
      <c r="E96" s="333"/>
      <c r="F96" s="445"/>
      <c r="G96" s="446"/>
      <c r="H96" s="340"/>
      <c r="I96" s="343"/>
      <c r="J96" s="344"/>
      <c r="K96" s="344"/>
    </row>
    <row r="97" spans="1:11" ht="30" customHeight="1">
      <c r="A97" s="459" t="s">
        <v>394</v>
      </c>
      <c r="B97" s="459"/>
      <c r="C97" s="459"/>
      <c r="D97" s="459"/>
      <c r="E97" s="459"/>
      <c r="F97" s="459"/>
      <c r="G97" s="459"/>
      <c r="H97" s="340"/>
      <c r="I97" s="290"/>
      <c r="J97" s="447" t="s">
        <v>209</v>
      </c>
      <c r="K97" s="447"/>
    </row>
    <row r="98" spans="1:11" ht="30.75" customHeight="1">
      <c r="A98" s="448" t="s">
        <v>261</v>
      </c>
      <c r="B98" s="449"/>
      <c r="C98" s="449"/>
      <c r="D98" s="449"/>
      <c r="E98" s="449"/>
      <c r="F98" s="449"/>
      <c r="G98" s="449"/>
      <c r="H98" s="339"/>
      <c r="I98" s="341" t="s">
        <v>207</v>
      </c>
      <c r="J98" s="450" t="s">
        <v>208</v>
      </c>
      <c r="K98" s="450"/>
    </row>
    <row r="100" spans="1:11" ht="13.5" customHeight="1">
      <c r="A100" s="50" t="s">
        <v>371</v>
      </c>
      <c r="B100" s="50"/>
      <c r="C100" s="347"/>
      <c r="D100" s="347"/>
      <c r="E100" s="347"/>
      <c r="F100" s="347"/>
      <c r="G100" s="348"/>
    </row>
    <row r="101" spans="1:11" ht="11.25" customHeight="1">
      <c r="A101" s="18" t="s">
        <v>346</v>
      </c>
      <c r="B101" s="18"/>
    </row>
  </sheetData>
  <mergeCells count="27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97:G97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23" workbookViewId="0">
      <selection activeCell="A48" sqref="A48:B49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462" t="s">
        <v>262</v>
      </c>
      <c r="F1" s="462"/>
      <c r="G1" s="462"/>
      <c r="H1" s="462"/>
    </row>
    <row r="2" spans="1:8">
      <c r="A2" s="1"/>
      <c r="E2" s="462" t="s">
        <v>263</v>
      </c>
      <c r="F2" s="462"/>
      <c r="G2" s="462"/>
      <c r="H2" s="462"/>
    </row>
    <row r="3" spans="1:8">
      <c r="E3" s="462" t="s">
        <v>264</v>
      </c>
      <c r="F3" s="462"/>
      <c r="G3" s="462"/>
      <c r="H3" s="462"/>
    </row>
    <row r="4" spans="1:8">
      <c r="E4" s="462" t="s">
        <v>265</v>
      </c>
      <c r="F4" s="462"/>
      <c r="G4" s="462"/>
      <c r="H4" s="462"/>
    </row>
    <row r="5" spans="1:8">
      <c r="E5" s="462" t="s">
        <v>266</v>
      </c>
      <c r="F5" s="462"/>
      <c r="G5" s="462"/>
      <c r="H5" s="462"/>
    </row>
    <row r="6" spans="1:8" ht="6" customHeight="1">
      <c r="F6" s="2"/>
      <c r="G6" s="2"/>
      <c r="H6" s="2"/>
    </row>
    <row r="7" spans="1:8">
      <c r="B7" s="3" t="s">
        <v>267</v>
      </c>
    </row>
    <row r="8" spans="1:8">
      <c r="A8" s="460" t="s">
        <v>268</v>
      </c>
      <c r="B8" s="461"/>
      <c r="C8" s="460"/>
      <c r="D8" s="460"/>
      <c r="E8" s="4"/>
      <c r="F8" s="4"/>
      <c r="G8" s="4"/>
      <c r="H8" s="4"/>
    </row>
    <row r="9" spans="1:8" ht="8.25" customHeight="1"/>
    <row r="10" spans="1:8">
      <c r="A10" s="463" t="s">
        <v>404</v>
      </c>
      <c r="B10" s="463"/>
      <c r="C10" s="463"/>
      <c r="D10" s="463"/>
      <c r="E10" s="463"/>
      <c r="F10" s="463"/>
      <c r="G10" s="463"/>
      <c r="H10" s="463"/>
    </row>
    <row r="11" spans="1:8" ht="6" customHeight="1">
      <c r="B11" s="1"/>
      <c r="C11" s="1"/>
      <c r="D11" s="1"/>
      <c r="E11" s="1"/>
      <c r="F11" s="1"/>
      <c r="G11" s="1"/>
      <c r="H11" s="1"/>
    </row>
    <row r="12" spans="1:8" ht="12.75" customHeight="1">
      <c r="F12" s="464" t="s">
        <v>345</v>
      </c>
      <c r="G12" s="465"/>
      <c r="H12" s="465"/>
    </row>
    <row r="13" spans="1:8">
      <c r="C13" s="466"/>
      <c r="D13" s="466"/>
      <c r="E13" s="466"/>
      <c r="F13" s="1"/>
      <c r="G13" s="467" t="s">
        <v>269</v>
      </c>
      <c r="H13" s="467"/>
    </row>
    <row r="14" spans="1:8">
      <c r="A14" s="468" t="s">
        <v>16</v>
      </c>
      <c r="B14" s="468" t="s">
        <v>17</v>
      </c>
      <c r="C14" s="471" t="s">
        <v>270</v>
      </c>
      <c r="D14" s="474" t="s">
        <v>232</v>
      </c>
      <c r="E14" s="474"/>
      <c r="F14" s="474"/>
      <c r="G14" s="474"/>
      <c r="H14" s="474"/>
    </row>
    <row r="15" spans="1:8">
      <c r="A15" s="469"/>
      <c r="B15" s="469"/>
      <c r="C15" s="472"/>
      <c r="D15" s="475" t="s">
        <v>271</v>
      </c>
      <c r="E15" s="475" t="s">
        <v>272</v>
      </c>
      <c r="F15" s="475" t="s">
        <v>273</v>
      </c>
      <c r="G15" s="475" t="s">
        <v>274</v>
      </c>
      <c r="H15" s="475" t="s">
        <v>275</v>
      </c>
    </row>
    <row r="16" spans="1:8">
      <c r="A16" s="469"/>
      <c r="B16" s="469"/>
      <c r="C16" s="472"/>
      <c r="D16" s="475"/>
      <c r="E16" s="475"/>
      <c r="F16" s="475"/>
      <c r="G16" s="475"/>
      <c r="H16" s="476"/>
    </row>
    <row r="17" spans="1:8">
      <c r="A17" s="469"/>
      <c r="B17" s="469"/>
      <c r="C17" s="472"/>
      <c r="D17" s="475"/>
      <c r="E17" s="475"/>
      <c r="F17" s="475"/>
      <c r="G17" s="475"/>
      <c r="H17" s="476"/>
    </row>
    <row r="18" spans="1:8">
      <c r="A18" s="470"/>
      <c r="B18" s="470"/>
      <c r="C18" s="473"/>
      <c r="D18" s="5" t="s">
        <v>211</v>
      </c>
      <c r="E18" s="5" t="s">
        <v>219</v>
      </c>
      <c r="F18" s="5" t="s">
        <v>217</v>
      </c>
      <c r="G18" s="5" t="s">
        <v>220</v>
      </c>
      <c r="H18" s="6" t="s">
        <v>276</v>
      </c>
    </row>
    <row r="19" spans="1:8">
      <c r="A19" s="7" t="s">
        <v>277</v>
      </c>
      <c r="B19" s="8" t="s">
        <v>29</v>
      </c>
      <c r="C19" s="9">
        <f t="shared" ref="C19:C29" si="0">(D19+E19+F19+G19+H19)</f>
        <v>131427.76</v>
      </c>
      <c r="D19" s="10">
        <v>82378.080000000002</v>
      </c>
      <c r="E19" s="7"/>
      <c r="F19" s="7">
        <v>46549.68</v>
      </c>
      <c r="G19" s="7">
        <v>2500</v>
      </c>
      <c r="H19" s="7"/>
    </row>
    <row r="20" spans="1:8">
      <c r="A20" s="7"/>
      <c r="B20" s="8" t="s">
        <v>278</v>
      </c>
      <c r="C20" s="9"/>
      <c r="D20" s="7"/>
      <c r="E20" s="7"/>
      <c r="F20" s="7"/>
      <c r="G20" s="7"/>
      <c r="H20" s="7"/>
    </row>
    <row r="21" spans="1:8">
      <c r="A21" s="7"/>
      <c r="B21" s="8" t="s">
        <v>279</v>
      </c>
      <c r="C21" s="9">
        <f t="shared" si="0"/>
        <v>22888.32</v>
      </c>
      <c r="D21" s="7">
        <v>13271.88</v>
      </c>
      <c r="E21" s="7"/>
      <c r="F21" s="7">
        <v>9616.44</v>
      </c>
      <c r="G21" s="7"/>
      <c r="H21" s="7"/>
    </row>
    <row r="22" spans="1:8">
      <c r="A22" s="7" t="s">
        <v>280</v>
      </c>
      <c r="B22" s="8" t="s">
        <v>281</v>
      </c>
      <c r="C22" s="9">
        <f t="shared" si="0"/>
        <v>2164.3599999999997</v>
      </c>
      <c r="D22" s="7">
        <v>1396.3</v>
      </c>
      <c r="E22" s="7"/>
      <c r="F22" s="7">
        <v>768.06</v>
      </c>
      <c r="G22" s="7"/>
      <c r="H22" s="7"/>
    </row>
    <row r="23" spans="1:8">
      <c r="A23" s="7" t="s">
        <v>282</v>
      </c>
      <c r="B23" s="8" t="s">
        <v>283</v>
      </c>
      <c r="C23" s="9">
        <f t="shared" si="0"/>
        <v>2428.65</v>
      </c>
      <c r="D23" s="10">
        <f>(D24+D25+D26+D27+D28+D29+D30+D35+D36)</f>
        <v>1720.5900000000001</v>
      </c>
      <c r="E23" s="7">
        <f>(E24+E25+E26+E27+E28+E30+E35+E36)</f>
        <v>0</v>
      </c>
      <c r="F23" s="7">
        <f>(F24+F25+F26+F27+F28+F29+F30+F35+F36)</f>
        <v>0</v>
      </c>
      <c r="G23" s="7">
        <f>(G24+G25+G26+G27+G28+G30+G35+G36)</f>
        <v>708.06</v>
      </c>
      <c r="H23" s="7">
        <f>(H24+H25+H26+H27+H28+H30+H35+H36)</f>
        <v>0</v>
      </c>
    </row>
    <row r="24" spans="1:8">
      <c r="A24" s="7" t="s">
        <v>284</v>
      </c>
      <c r="B24" s="11" t="s">
        <v>34</v>
      </c>
      <c r="C24" s="9">
        <f t="shared" si="0"/>
        <v>508.06</v>
      </c>
      <c r="D24" s="7"/>
      <c r="E24" s="7"/>
      <c r="F24" s="7"/>
      <c r="G24" s="7">
        <v>508.06</v>
      </c>
      <c r="H24" s="7"/>
    </row>
    <row r="25" spans="1:8" ht="24">
      <c r="A25" s="7" t="s">
        <v>285</v>
      </c>
      <c r="B25" s="11" t="s">
        <v>35</v>
      </c>
      <c r="C25" s="9">
        <f t="shared" si="0"/>
        <v>125.3</v>
      </c>
      <c r="D25" s="7">
        <v>125.3</v>
      </c>
      <c r="E25" s="7"/>
      <c r="F25" s="7"/>
      <c r="G25" s="7"/>
      <c r="H25" s="7"/>
    </row>
    <row r="26" spans="1:8">
      <c r="A26" s="7" t="s">
        <v>286</v>
      </c>
      <c r="B26" s="11" t="s">
        <v>287</v>
      </c>
      <c r="C26" s="9">
        <f t="shared" si="0"/>
        <v>238.37</v>
      </c>
      <c r="D26" s="7">
        <v>38.369999999999997</v>
      </c>
      <c r="E26" s="7"/>
      <c r="F26" s="7"/>
      <c r="G26" s="7">
        <v>200</v>
      </c>
      <c r="H26" s="7"/>
    </row>
    <row r="27" spans="1:8">
      <c r="A27" s="7" t="s">
        <v>288</v>
      </c>
      <c r="B27" s="11" t="s">
        <v>289</v>
      </c>
      <c r="C27" s="9">
        <f t="shared" si="0"/>
        <v>0</v>
      </c>
      <c r="D27" s="7"/>
      <c r="E27" s="7"/>
      <c r="F27" s="7"/>
      <c r="G27" s="7"/>
      <c r="H27" s="7"/>
    </row>
    <row r="28" spans="1:8" ht="24">
      <c r="A28" s="7" t="s">
        <v>290</v>
      </c>
      <c r="B28" s="11" t="s">
        <v>42</v>
      </c>
      <c r="C28" s="9">
        <f t="shared" si="0"/>
        <v>42.35</v>
      </c>
      <c r="D28" s="10">
        <v>42.35</v>
      </c>
      <c r="E28" s="7"/>
      <c r="F28" s="7"/>
      <c r="G28" s="7"/>
      <c r="H28" s="7"/>
    </row>
    <row r="29" spans="1:8">
      <c r="A29" s="7" t="s">
        <v>291</v>
      </c>
      <c r="B29" s="11" t="s">
        <v>43</v>
      </c>
      <c r="C29" s="9">
        <f t="shared" si="0"/>
        <v>17</v>
      </c>
      <c r="D29" s="10">
        <v>17</v>
      </c>
      <c r="E29" s="7"/>
      <c r="F29" s="7"/>
      <c r="G29" s="7"/>
      <c r="H29" s="7"/>
    </row>
    <row r="30" spans="1:8">
      <c r="A30" s="7" t="s">
        <v>292</v>
      </c>
      <c r="B30" s="11" t="s">
        <v>45</v>
      </c>
      <c r="C30" s="9">
        <f>(D30+E30+F30+G30+H30)</f>
        <v>1336.5</v>
      </c>
      <c r="D30" s="218">
        <f>(D32+D33+D34)</f>
        <v>1336.5</v>
      </c>
      <c r="E30" s="7">
        <f>(E32+E33+E34)</f>
        <v>0</v>
      </c>
      <c r="F30" s="7">
        <f>(F32+F33+F34)</f>
        <v>0</v>
      </c>
      <c r="G30" s="7">
        <f>(G32+G33+G34)</f>
        <v>0</v>
      </c>
      <c r="H30" s="7">
        <f>(H32+H33+H34)</f>
        <v>0</v>
      </c>
    </row>
    <row r="31" spans="1:8">
      <c r="A31" s="7"/>
      <c r="B31" s="8" t="s">
        <v>278</v>
      </c>
      <c r="C31" s="9"/>
      <c r="D31" s="7"/>
      <c r="E31" s="7"/>
      <c r="F31" s="7"/>
      <c r="G31" s="7"/>
      <c r="H31" s="7"/>
    </row>
    <row r="32" spans="1:8">
      <c r="A32" s="7"/>
      <c r="B32" s="11" t="s">
        <v>293</v>
      </c>
      <c r="C32" s="9">
        <f t="shared" ref="C32:C40" si="1">(D32+E32+F32+G32+H32)</f>
        <v>725.99</v>
      </c>
      <c r="D32" s="7">
        <v>725.99</v>
      </c>
      <c r="E32" s="7"/>
      <c r="F32" s="7"/>
      <c r="G32" s="7"/>
      <c r="H32" s="7"/>
    </row>
    <row r="33" spans="1:8">
      <c r="A33" s="7"/>
      <c r="B33" s="11" t="s">
        <v>294</v>
      </c>
      <c r="C33" s="9">
        <f t="shared" si="1"/>
        <v>610.51</v>
      </c>
      <c r="D33" s="7">
        <v>610.51</v>
      </c>
      <c r="E33" s="7"/>
      <c r="F33" s="7"/>
      <c r="G33" s="7"/>
      <c r="H33" s="7"/>
    </row>
    <row r="34" spans="1:8">
      <c r="A34" s="7"/>
      <c r="B34" s="11" t="s">
        <v>295</v>
      </c>
      <c r="C34" s="9">
        <f t="shared" si="1"/>
        <v>0</v>
      </c>
      <c r="D34" s="7"/>
      <c r="E34" s="7"/>
      <c r="F34" s="7"/>
      <c r="G34" s="7"/>
      <c r="H34" s="7"/>
    </row>
    <row r="35" spans="1:8" ht="24">
      <c r="A35" s="7" t="s">
        <v>296</v>
      </c>
      <c r="B35" s="11" t="s">
        <v>46</v>
      </c>
      <c r="C35" s="9">
        <f t="shared" si="1"/>
        <v>128.4</v>
      </c>
      <c r="D35" s="7">
        <v>128.4</v>
      </c>
      <c r="E35" s="7"/>
      <c r="F35" s="7"/>
      <c r="G35" s="7"/>
      <c r="H35" s="7"/>
    </row>
    <row r="36" spans="1:8">
      <c r="A36" s="7" t="s">
        <v>297</v>
      </c>
      <c r="B36" s="11" t="s">
        <v>48</v>
      </c>
      <c r="C36" s="9">
        <f t="shared" si="1"/>
        <v>32.67</v>
      </c>
      <c r="D36" s="7">
        <v>32.67</v>
      </c>
      <c r="E36" s="7"/>
      <c r="F36" s="7"/>
      <c r="G36" s="7"/>
      <c r="H36" s="7"/>
    </row>
    <row r="37" spans="1:8">
      <c r="A37" s="7" t="s">
        <v>298</v>
      </c>
      <c r="B37" s="8" t="s">
        <v>97</v>
      </c>
      <c r="C37" s="9">
        <f t="shared" si="1"/>
        <v>5806.95</v>
      </c>
      <c r="D37" s="7">
        <v>5637.59</v>
      </c>
      <c r="E37" s="7"/>
      <c r="F37" s="7">
        <v>169.36</v>
      </c>
      <c r="G37" s="7"/>
      <c r="H37" s="7"/>
    </row>
    <row r="38" spans="1:8" ht="11.25" customHeight="1">
      <c r="A38" s="7"/>
      <c r="B38" s="8"/>
      <c r="C38" s="9">
        <f t="shared" si="1"/>
        <v>0</v>
      </c>
      <c r="D38" s="7"/>
      <c r="E38" s="7"/>
      <c r="F38" s="7"/>
      <c r="G38" s="7"/>
      <c r="H38" s="7"/>
    </row>
    <row r="39" spans="1:8" ht="12" customHeight="1">
      <c r="A39" s="7"/>
      <c r="B39" s="8"/>
      <c r="C39" s="9">
        <f t="shared" si="1"/>
        <v>0</v>
      </c>
      <c r="D39" s="7"/>
      <c r="E39" s="7"/>
      <c r="F39" s="7"/>
      <c r="G39" s="7"/>
      <c r="H39" s="7"/>
    </row>
    <row r="40" spans="1:8">
      <c r="A40" s="12"/>
      <c r="B40" s="13" t="s">
        <v>299</v>
      </c>
      <c r="C40" s="14">
        <f t="shared" si="1"/>
        <v>141827.72</v>
      </c>
      <c r="D40" s="14">
        <f>(D19+D22+D23+D37+D38+D39)</f>
        <v>91132.56</v>
      </c>
      <c r="E40" s="14">
        <f>(E19+E22+E23+E37+E38+E39)</f>
        <v>0</v>
      </c>
      <c r="F40" s="14">
        <f>(F19+F22+F23+F37+F38+F39)</f>
        <v>47487.1</v>
      </c>
      <c r="G40" s="14">
        <f>(G19+G22+G23+G37+G38+G39)</f>
        <v>3208.06</v>
      </c>
      <c r="H40" s="9">
        <f>(H19+H22+H23+H37+H38+H39)</f>
        <v>0</v>
      </c>
    </row>
    <row r="41" spans="1:8" ht="7.5" customHeight="1"/>
    <row r="42" spans="1:8" ht="20.25" customHeight="1">
      <c r="A42" s="15" t="s">
        <v>384</v>
      </c>
      <c r="C42" s="478"/>
      <c r="D42" s="478"/>
      <c r="F42" s="477" t="s">
        <v>385</v>
      </c>
      <c r="G42" s="478"/>
      <c r="H42" s="478"/>
    </row>
    <row r="43" spans="1:8" ht="14.25" customHeight="1">
      <c r="C43" s="461" t="s">
        <v>300</v>
      </c>
      <c r="D43" s="461"/>
      <c r="E43" s="460" t="s">
        <v>301</v>
      </c>
      <c r="F43" s="460"/>
      <c r="G43" s="460"/>
      <c r="H43" s="460"/>
    </row>
    <row r="44" spans="1:8" ht="6.75" customHeight="1">
      <c r="C44" s="4"/>
      <c r="D44" s="4"/>
      <c r="E44" s="4"/>
      <c r="F44" s="4"/>
      <c r="G44" s="4"/>
      <c r="H44" s="4"/>
    </row>
    <row r="45" spans="1:8" ht="25.5" customHeight="1">
      <c r="A45" s="415" t="s">
        <v>394</v>
      </c>
      <c r="B45" s="415"/>
      <c r="C45" s="415"/>
      <c r="D45" s="415"/>
      <c r="F45" s="477" t="s">
        <v>209</v>
      </c>
      <c r="G45" s="478"/>
      <c r="H45" s="478"/>
    </row>
    <row r="46" spans="1:8">
      <c r="C46" s="461" t="s">
        <v>300</v>
      </c>
      <c r="D46" s="461"/>
      <c r="E46" s="460" t="s">
        <v>301</v>
      </c>
      <c r="F46" s="460"/>
      <c r="G46" s="460"/>
      <c r="H46" s="460"/>
    </row>
    <row r="47" spans="1:8">
      <c r="C47" s="4"/>
      <c r="D47" s="4"/>
      <c r="E47" s="4"/>
      <c r="F47" s="4"/>
      <c r="G47" s="465"/>
      <c r="H47" s="465"/>
    </row>
    <row r="48" spans="1:8" s="18" customFormat="1" ht="13.5" customHeight="1">
      <c r="A48" s="50" t="s">
        <v>371</v>
      </c>
      <c r="B48" s="50"/>
      <c r="C48" s="51"/>
      <c r="D48" s="51"/>
      <c r="E48" s="51"/>
      <c r="F48" s="51"/>
      <c r="G48" s="51"/>
      <c r="H48" s="17"/>
    </row>
    <row r="49" spans="1:1" s="18" customFormat="1" ht="12.75">
      <c r="A49" s="18" t="s">
        <v>346</v>
      </c>
    </row>
  </sheetData>
  <mergeCells count="28">
    <mergeCell ref="G47:H47"/>
    <mergeCell ref="F42:H42"/>
    <mergeCell ref="F45:H45"/>
    <mergeCell ref="C46:D46"/>
    <mergeCell ref="E46:H46"/>
    <mergeCell ref="A45:D45"/>
    <mergeCell ref="C43:D43"/>
    <mergeCell ref="E43:H43"/>
    <mergeCell ref="C42:D42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F15:F17"/>
    <mergeCell ref="G15:G17"/>
    <mergeCell ref="H15:H17"/>
    <mergeCell ref="A8:D8"/>
    <mergeCell ref="E1:H1"/>
    <mergeCell ref="E2:H2"/>
    <mergeCell ref="E3:H3"/>
    <mergeCell ref="E4:H4"/>
    <mergeCell ref="E5:H5"/>
  </mergeCells>
  <pageMargins left="0.51181102362204722" right="3.937007874015748E-2" top="3.937007874015748E-2" bottom="3.937007874015748E-2" header="0" footer="0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3" workbookViewId="0">
      <selection activeCell="M19" sqref="M19"/>
    </sheetView>
  </sheetViews>
  <sheetFormatPr defaultRowHeight="15"/>
  <cols>
    <col min="1" max="1" width="16.7109375" style="52" customWidth="1"/>
    <col min="2" max="2" width="25.28515625" style="53" customWidth="1"/>
    <col min="3" max="3" width="14.5703125" style="53" customWidth="1"/>
    <col min="4" max="4" width="17" style="53" customWidth="1"/>
    <col min="5" max="5" width="14.140625" style="53" customWidth="1"/>
    <col min="6" max="6" width="15.140625" style="52" customWidth="1"/>
    <col min="7" max="7" width="19.42578125" style="52" customWidth="1"/>
    <col min="8" max="8" width="9.28515625" style="52" customWidth="1"/>
    <col min="9" max="16384" width="9.140625" style="49"/>
  </cols>
  <sheetData>
    <row r="1" spans="1:8">
      <c r="G1" s="479" t="s">
        <v>347</v>
      </c>
      <c r="H1" s="480"/>
    </row>
    <row r="2" spans="1:8">
      <c r="C2" s="54"/>
      <c r="D2" s="54"/>
      <c r="E2" s="481" t="s">
        <v>348</v>
      </c>
      <c r="F2" s="482"/>
      <c r="G2" s="482"/>
      <c r="H2" s="483"/>
    </row>
    <row r="3" spans="1:8">
      <c r="C3" s="54"/>
      <c r="D3" s="54"/>
      <c r="E3" s="481" t="s">
        <v>349</v>
      </c>
      <c r="F3" s="482"/>
      <c r="G3" s="482"/>
      <c r="H3" s="55"/>
    </row>
    <row r="4" spans="1:8">
      <c r="C4" s="54"/>
      <c r="D4" s="54"/>
      <c r="E4" s="481" t="s">
        <v>350</v>
      </c>
      <c r="F4" s="482"/>
      <c r="G4" s="482"/>
      <c r="H4" s="55"/>
    </row>
    <row r="5" spans="1:8">
      <c r="C5" s="54"/>
      <c r="D5" s="54"/>
      <c r="E5" s="54" t="s">
        <v>351</v>
      </c>
      <c r="F5" s="54"/>
      <c r="G5" s="54"/>
      <c r="H5" s="54"/>
    </row>
    <row r="6" spans="1:8">
      <c r="B6" s="488" t="s">
        <v>352</v>
      </c>
      <c r="C6" s="488"/>
      <c r="D6" s="488"/>
      <c r="E6" s="488"/>
      <c r="F6" s="488"/>
      <c r="G6" s="488"/>
      <c r="H6" s="56"/>
    </row>
    <row r="7" spans="1:8">
      <c r="A7" s="57"/>
      <c r="B7" s="56"/>
      <c r="C7" s="56"/>
      <c r="D7" s="56"/>
      <c r="E7" s="56"/>
      <c r="F7" s="56"/>
      <c r="G7" s="56"/>
      <c r="H7" s="57"/>
    </row>
    <row r="8" spans="1:8" ht="15.75">
      <c r="A8" s="57"/>
      <c r="B8" s="489" t="s">
        <v>353</v>
      </c>
      <c r="C8" s="489"/>
      <c r="D8" s="489"/>
      <c r="E8" s="489"/>
      <c r="F8" s="489"/>
      <c r="G8" s="489"/>
      <c r="H8" s="57"/>
    </row>
    <row r="9" spans="1:8" ht="15.75">
      <c r="B9" s="490" t="s">
        <v>354</v>
      </c>
      <c r="C9" s="490"/>
      <c r="D9" s="490"/>
      <c r="E9" s="490"/>
      <c r="F9" s="490"/>
      <c r="G9" s="490"/>
      <c r="H9" s="58"/>
    </row>
    <row r="10" spans="1:8" ht="15.75">
      <c r="A10" s="491" t="s">
        <v>401</v>
      </c>
      <c r="B10" s="491"/>
      <c r="C10" s="491"/>
      <c r="D10" s="491"/>
      <c r="E10" s="491"/>
      <c r="F10" s="491"/>
      <c r="G10" s="491"/>
      <c r="H10" s="59"/>
    </row>
    <row r="11" spans="1:8" ht="15.75">
      <c r="B11" s="56"/>
      <c r="C11" s="56"/>
      <c r="D11" s="60" t="s">
        <v>402</v>
      </c>
      <c r="E11" s="60"/>
    </row>
    <row r="12" spans="1:8">
      <c r="B12" s="56"/>
      <c r="C12" s="492"/>
      <c r="D12" s="492"/>
      <c r="E12" s="52"/>
    </row>
    <row r="13" spans="1:8">
      <c r="B13" s="56"/>
      <c r="C13" s="52"/>
      <c r="D13" s="61" t="s">
        <v>355</v>
      </c>
      <c r="E13" s="61"/>
    </row>
    <row r="14" spans="1:8">
      <c r="B14" s="52"/>
      <c r="C14" s="52"/>
      <c r="D14" s="62" t="s">
        <v>356</v>
      </c>
      <c r="E14" s="62"/>
    </row>
    <row r="15" spans="1:8" ht="15.75">
      <c r="A15" s="63"/>
    </row>
    <row r="16" spans="1:8">
      <c r="A16" s="64"/>
      <c r="G16" s="62" t="s">
        <v>302</v>
      </c>
    </row>
    <row r="17" spans="1:8">
      <c r="A17" s="484" t="s">
        <v>357</v>
      </c>
      <c r="B17" s="484" t="s">
        <v>358</v>
      </c>
      <c r="C17" s="494" t="s">
        <v>359</v>
      </c>
      <c r="D17" s="495"/>
      <c r="E17" s="495"/>
      <c r="F17" s="495"/>
      <c r="G17" s="496"/>
    </row>
    <row r="18" spans="1:8">
      <c r="A18" s="493"/>
      <c r="B18" s="493"/>
      <c r="C18" s="65"/>
      <c r="D18" s="66"/>
      <c r="E18" s="66"/>
      <c r="F18" s="66"/>
      <c r="G18" s="67"/>
    </row>
    <row r="19" spans="1:8">
      <c r="A19" s="493"/>
      <c r="B19" s="493"/>
      <c r="C19" s="484" t="s">
        <v>360</v>
      </c>
      <c r="D19" s="484" t="s">
        <v>361</v>
      </c>
      <c r="E19" s="486" t="s">
        <v>362</v>
      </c>
      <c r="F19" s="484" t="s">
        <v>363</v>
      </c>
      <c r="G19" s="484" t="s">
        <v>364</v>
      </c>
    </row>
    <row r="20" spans="1:8">
      <c r="A20" s="493"/>
      <c r="B20" s="493"/>
      <c r="C20" s="485"/>
      <c r="D20" s="485"/>
      <c r="E20" s="487"/>
      <c r="F20" s="485"/>
      <c r="G20" s="485"/>
    </row>
    <row r="21" spans="1:8">
      <c r="A21" s="68">
        <v>1</v>
      </c>
      <c r="B21" s="69">
        <v>2</v>
      </c>
      <c r="C21" s="68">
        <v>3</v>
      </c>
      <c r="D21" s="68">
        <v>4</v>
      </c>
      <c r="E21" s="68">
        <v>5</v>
      </c>
      <c r="F21" s="68">
        <v>6</v>
      </c>
      <c r="G21" s="68">
        <v>7</v>
      </c>
    </row>
    <row r="22" spans="1:8" ht="24">
      <c r="A22" s="70">
        <v>741</v>
      </c>
      <c r="B22" s="71" t="s">
        <v>365</v>
      </c>
      <c r="C22" s="72">
        <v>20485.990000000002</v>
      </c>
      <c r="D22" s="73">
        <v>24402.83</v>
      </c>
      <c r="E22" s="73">
        <v>17096.62</v>
      </c>
      <c r="F22" s="74">
        <v>0</v>
      </c>
      <c r="G22" s="75">
        <f>C22+D22-E22-F22</f>
        <v>27792.200000000008</v>
      </c>
    </row>
    <row r="23" spans="1:8" ht="24">
      <c r="A23" s="70">
        <v>731</v>
      </c>
      <c r="B23" s="71" t="s">
        <v>366</v>
      </c>
      <c r="C23" s="72">
        <v>164</v>
      </c>
      <c r="D23" s="76">
        <v>0</v>
      </c>
      <c r="E23" s="73">
        <v>0</v>
      </c>
      <c r="F23" s="74"/>
      <c r="G23" s="75">
        <f>C23+D23-E23-F23</f>
        <v>164</v>
      </c>
    </row>
    <row r="24" spans="1:8">
      <c r="A24" s="70"/>
      <c r="B24" s="70"/>
      <c r="C24" s="72"/>
      <c r="D24" s="76"/>
      <c r="E24" s="73"/>
      <c r="F24" s="74"/>
      <c r="G24" s="74"/>
    </row>
    <row r="25" spans="1:8">
      <c r="A25" s="70"/>
      <c r="B25" s="70"/>
      <c r="C25" s="72"/>
      <c r="D25" s="76"/>
      <c r="E25" s="73"/>
      <c r="F25" s="74"/>
      <c r="G25" s="74"/>
    </row>
    <row r="26" spans="1:8">
      <c r="A26" s="77"/>
      <c r="B26" s="78" t="s">
        <v>367</v>
      </c>
      <c r="C26" s="79">
        <f>SUM(C22:C25)</f>
        <v>20649.990000000002</v>
      </c>
      <c r="D26" s="79">
        <f>SUM(D22:D25)</f>
        <v>24402.83</v>
      </c>
      <c r="E26" s="79">
        <f>SUM(E22:E25)</f>
        <v>17096.62</v>
      </c>
      <c r="F26" s="79">
        <f>SUM(F22:F25)</f>
        <v>0</v>
      </c>
      <c r="G26" s="80">
        <f>C26+D26-E26-F26</f>
        <v>27956.200000000008</v>
      </c>
    </row>
    <row r="28" spans="1:8" ht="27" customHeight="1">
      <c r="A28" s="501" t="s">
        <v>384</v>
      </c>
      <c r="B28" s="501"/>
      <c r="C28" s="81"/>
      <c r="D28" s="82"/>
      <c r="E28" s="52"/>
      <c r="F28" s="499" t="s">
        <v>385</v>
      </c>
      <c r="G28" s="499"/>
    </row>
    <row r="29" spans="1:8">
      <c r="A29" s="500" t="s">
        <v>368</v>
      </c>
      <c r="B29" s="500"/>
      <c r="C29" s="83"/>
      <c r="D29" s="84" t="s">
        <v>207</v>
      </c>
      <c r="E29" s="84"/>
      <c r="F29" s="498" t="s">
        <v>208</v>
      </c>
      <c r="G29" s="498"/>
      <c r="H29" s="85"/>
    </row>
    <row r="30" spans="1:8">
      <c r="B30" s="52"/>
      <c r="C30" s="61"/>
      <c r="D30" s="52"/>
      <c r="E30" s="52"/>
      <c r="H30" s="61"/>
    </row>
    <row r="31" spans="1:8" ht="25.5" customHeight="1">
      <c r="A31" s="501" t="s">
        <v>395</v>
      </c>
      <c r="B31" s="501"/>
      <c r="C31" s="52"/>
      <c r="D31" s="82"/>
      <c r="E31" s="52"/>
      <c r="F31" s="499" t="s">
        <v>209</v>
      </c>
      <c r="G31" s="499"/>
      <c r="H31" s="86"/>
    </row>
    <row r="32" spans="1:8" ht="42.75" customHeight="1">
      <c r="A32" s="497" t="s">
        <v>369</v>
      </c>
      <c r="B32" s="497"/>
      <c r="C32" s="87"/>
      <c r="D32" s="84" t="s">
        <v>207</v>
      </c>
      <c r="E32" s="84"/>
      <c r="F32" s="498" t="s">
        <v>208</v>
      </c>
      <c r="G32" s="498"/>
      <c r="H32" s="88"/>
    </row>
    <row r="33" spans="1:8">
      <c r="A33" s="57"/>
      <c r="B33" s="89"/>
      <c r="C33" s="89"/>
      <c r="D33" s="89"/>
      <c r="E33" s="89"/>
      <c r="F33" s="57"/>
      <c r="G33" s="57"/>
      <c r="H33" s="57"/>
    </row>
    <row r="34" spans="1:8" s="18" customFormat="1" ht="11.25" customHeight="1">
      <c r="A34" s="50" t="s">
        <v>371</v>
      </c>
      <c r="B34" s="50"/>
      <c r="C34" s="51"/>
      <c r="D34" s="51"/>
      <c r="E34" s="51"/>
      <c r="F34" s="51"/>
      <c r="G34" s="51"/>
      <c r="H34" s="17"/>
    </row>
    <row r="35" spans="1:8" s="18" customFormat="1" ht="12.75">
      <c r="A35" s="18" t="s">
        <v>346</v>
      </c>
    </row>
    <row r="36" spans="1:8">
      <c r="A36" s="57"/>
      <c r="B36" s="89"/>
      <c r="C36" s="89"/>
      <c r="D36" s="89"/>
      <c r="E36" s="89"/>
      <c r="F36" s="57"/>
      <c r="G36" s="57"/>
      <c r="H36" s="57"/>
    </row>
    <row r="37" spans="1:8">
      <c r="A37" s="57"/>
      <c r="B37" s="89"/>
      <c r="C37" s="89"/>
      <c r="D37" s="89"/>
      <c r="E37" s="89"/>
      <c r="F37" s="57"/>
      <c r="G37" s="57"/>
      <c r="H37" s="57"/>
    </row>
    <row r="38" spans="1:8">
      <c r="A38" s="57"/>
      <c r="B38" s="89"/>
      <c r="C38" s="89"/>
      <c r="D38" s="89"/>
      <c r="E38" s="89"/>
      <c r="F38" s="57"/>
      <c r="G38" s="57"/>
      <c r="H38" s="57"/>
    </row>
    <row r="39" spans="1:8">
      <c r="A39" s="57"/>
      <c r="B39" s="89"/>
      <c r="C39" s="89"/>
      <c r="D39" s="89"/>
      <c r="E39" s="89"/>
      <c r="F39" s="57"/>
      <c r="G39" s="57"/>
      <c r="H39" s="57"/>
    </row>
    <row r="40" spans="1:8">
      <c r="A40" s="57"/>
      <c r="B40" s="89"/>
      <c r="C40" s="89"/>
      <c r="D40" s="89"/>
      <c r="E40" s="89"/>
      <c r="F40" s="57"/>
      <c r="G40" s="57"/>
      <c r="H40" s="57"/>
    </row>
    <row r="41" spans="1:8">
      <c r="A41" s="57"/>
      <c r="B41" s="89"/>
      <c r="C41" s="89"/>
      <c r="D41" s="89"/>
      <c r="E41" s="89"/>
      <c r="F41" s="57"/>
      <c r="G41" s="57"/>
      <c r="H41" s="57"/>
    </row>
    <row r="42" spans="1:8">
      <c r="A42" s="57"/>
      <c r="B42" s="89"/>
      <c r="C42" s="89"/>
      <c r="D42" s="89"/>
      <c r="E42" s="89"/>
      <c r="F42" s="57"/>
      <c r="G42" s="57"/>
      <c r="H42" s="57"/>
    </row>
    <row r="43" spans="1:8">
      <c r="A43" s="57"/>
      <c r="B43" s="89"/>
      <c r="C43" s="89"/>
      <c r="D43" s="89"/>
      <c r="E43" s="89"/>
      <c r="F43" s="57"/>
      <c r="G43" s="57"/>
      <c r="H43" s="57"/>
    </row>
    <row r="44" spans="1:8">
      <c r="A44" s="57"/>
      <c r="B44" s="89"/>
      <c r="C44" s="89"/>
      <c r="D44" s="89"/>
      <c r="E44" s="89"/>
      <c r="F44" s="57"/>
      <c r="G44" s="57"/>
      <c r="H44" s="57"/>
    </row>
    <row r="45" spans="1:8">
      <c r="A45" s="57"/>
      <c r="B45" s="89"/>
      <c r="C45" s="89"/>
      <c r="D45" s="89"/>
      <c r="E45" s="89"/>
      <c r="F45" s="57"/>
      <c r="G45" s="57"/>
      <c r="H45" s="57"/>
    </row>
    <row r="46" spans="1:8">
      <c r="A46" s="57"/>
      <c r="B46" s="89"/>
      <c r="C46" s="89"/>
      <c r="D46" s="89"/>
      <c r="E46" s="89"/>
      <c r="F46" s="57"/>
      <c r="G46" s="57"/>
      <c r="H46" s="57"/>
    </row>
    <row r="47" spans="1:8">
      <c r="A47" s="57"/>
      <c r="B47" s="89"/>
      <c r="C47" s="89"/>
      <c r="D47" s="89"/>
      <c r="E47" s="89"/>
      <c r="F47" s="57"/>
      <c r="G47" s="57"/>
      <c r="H47" s="57"/>
    </row>
    <row r="48" spans="1:8">
      <c r="A48" s="57"/>
      <c r="B48" s="89"/>
      <c r="C48" s="89"/>
      <c r="D48" s="89"/>
      <c r="E48" s="89"/>
      <c r="F48" s="57"/>
      <c r="G48" s="57"/>
      <c r="H48" s="57"/>
    </row>
    <row r="49" spans="1:8">
      <c r="A49" s="57"/>
      <c r="B49" s="89"/>
      <c r="C49" s="89"/>
      <c r="D49" s="89"/>
      <c r="E49" s="89"/>
      <c r="F49" s="57"/>
      <c r="G49" s="57"/>
      <c r="H49" s="57"/>
    </row>
    <row r="50" spans="1:8">
      <c r="A50" s="57"/>
      <c r="B50" s="89"/>
      <c r="C50" s="89"/>
      <c r="D50" s="89"/>
      <c r="E50" s="89"/>
      <c r="F50" s="57"/>
      <c r="G50" s="57"/>
      <c r="H50" s="57"/>
    </row>
    <row r="51" spans="1:8">
      <c r="A51" s="57"/>
      <c r="B51" s="89"/>
      <c r="C51" s="89"/>
      <c r="D51" s="89"/>
      <c r="E51" s="89"/>
      <c r="F51" s="57"/>
      <c r="G51" s="57"/>
      <c r="H51" s="57"/>
    </row>
    <row r="52" spans="1:8">
      <c r="A52" s="57"/>
      <c r="B52" s="89"/>
      <c r="C52" s="89"/>
      <c r="D52" s="89"/>
      <c r="E52" s="89"/>
      <c r="F52" s="57"/>
      <c r="G52" s="57"/>
      <c r="H52" s="57"/>
    </row>
    <row r="53" spans="1:8">
      <c r="A53" s="57"/>
      <c r="B53" s="89"/>
      <c r="C53" s="89"/>
      <c r="D53" s="89"/>
      <c r="E53" s="89"/>
      <c r="F53" s="57"/>
      <c r="G53" s="57"/>
      <c r="H53" s="57"/>
    </row>
    <row r="54" spans="1:8">
      <c r="A54" s="57"/>
      <c r="B54" s="89"/>
      <c r="C54" s="89"/>
      <c r="D54" s="89"/>
      <c r="E54" s="89"/>
      <c r="F54" s="57"/>
      <c r="G54" s="57"/>
      <c r="H54" s="57"/>
    </row>
    <row r="55" spans="1:8">
      <c r="A55" s="57"/>
      <c r="B55" s="89"/>
      <c r="C55" s="89"/>
      <c r="D55" s="89"/>
      <c r="E55" s="89"/>
      <c r="F55" s="57"/>
      <c r="G55" s="57"/>
      <c r="H55" s="57"/>
    </row>
    <row r="56" spans="1:8">
      <c r="A56" s="57"/>
      <c r="B56" s="89"/>
      <c r="C56" s="89"/>
      <c r="D56" s="89"/>
      <c r="E56" s="89"/>
      <c r="F56" s="57"/>
      <c r="G56" s="57"/>
      <c r="H56" s="57"/>
    </row>
    <row r="57" spans="1:8">
      <c r="A57" s="57"/>
      <c r="B57" s="89"/>
      <c r="C57" s="89"/>
      <c r="D57" s="89"/>
      <c r="E57" s="89"/>
      <c r="F57" s="57"/>
      <c r="G57" s="57"/>
      <c r="H57" s="57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>
      <selection activeCell="Q16" sqref="Q16"/>
    </sheetView>
  </sheetViews>
  <sheetFormatPr defaultColWidth="9.140625" defaultRowHeight="12.75"/>
  <cols>
    <col min="1" max="3" width="9.140625" style="18"/>
    <col min="4" max="4" width="16" style="18" customWidth="1"/>
    <col min="5" max="5" width="13.5703125" style="18" customWidth="1"/>
    <col min="6" max="6" width="11.7109375" style="18" customWidth="1"/>
    <col min="7" max="7" width="12.7109375" style="18" customWidth="1"/>
    <col min="8" max="8" width="14.7109375" style="18" customWidth="1"/>
    <col min="9" max="9" width="13.85546875" style="18" customWidth="1"/>
    <col min="10" max="10" width="12.7109375" style="18" customWidth="1"/>
    <col min="11" max="11" width="17.85546875" style="18" customWidth="1"/>
    <col min="12" max="16384" width="9.140625" style="18"/>
  </cols>
  <sheetData>
    <row r="1" spans="1:15" ht="64.5" customHeight="1">
      <c r="I1" s="19"/>
      <c r="J1" s="536" t="s">
        <v>331</v>
      </c>
      <c r="K1" s="536"/>
    </row>
    <row r="2" spans="1:15" ht="21" customHeight="1">
      <c r="A2" s="28"/>
      <c r="B2" s="537" t="s">
        <v>303</v>
      </c>
      <c r="C2" s="537"/>
      <c r="D2" s="537"/>
      <c r="E2" s="537"/>
      <c r="F2" s="537"/>
      <c r="G2" s="537"/>
      <c r="H2" s="537"/>
    </row>
    <row r="3" spans="1:15">
      <c r="B3" s="503" t="s">
        <v>268</v>
      </c>
      <c r="C3" s="503"/>
      <c r="D3" s="503"/>
      <c r="E3" s="503"/>
      <c r="F3" s="503"/>
      <c r="G3" s="503"/>
      <c r="H3" s="503"/>
    </row>
    <row r="5" spans="1:15">
      <c r="B5" s="516" t="s">
        <v>304</v>
      </c>
      <c r="C5" s="516"/>
      <c r="D5" s="516"/>
      <c r="E5" s="516"/>
      <c r="F5" s="516"/>
      <c r="G5" s="516"/>
      <c r="H5" s="516"/>
    </row>
    <row r="6" spans="1:15">
      <c r="B6" s="503" t="s">
        <v>305</v>
      </c>
      <c r="C6" s="503"/>
      <c r="D6" s="503"/>
      <c r="E6" s="503"/>
      <c r="F6" s="503"/>
      <c r="G6" s="503"/>
      <c r="H6" s="503"/>
    </row>
    <row r="7" spans="1:15">
      <c r="A7" s="28"/>
      <c r="B7" s="504"/>
      <c r="C7" s="504"/>
      <c r="D7" s="504"/>
      <c r="E7" s="504"/>
      <c r="F7" s="504"/>
      <c r="G7" s="28"/>
      <c r="H7" s="28"/>
      <c r="I7" s="28"/>
      <c r="J7" s="28"/>
      <c r="K7" s="27"/>
    </row>
    <row r="8" spans="1:15" ht="14.45" customHeight="1">
      <c r="A8" s="29"/>
      <c r="B8" s="29"/>
      <c r="C8" s="29"/>
      <c r="D8" s="29"/>
      <c r="E8" s="29"/>
      <c r="F8" s="29"/>
      <c r="G8" s="29"/>
      <c r="H8" s="29"/>
      <c r="I8" s="29"/>
      <c r="J8" s="538" t="s">
        <v>392</v>
      </c>
      <c r="K8" s="538"/>
    </row>
    <row r="9" spans="1:15" s="31" customFormat="1" ht="15.75">
      <c r="A9" s="505" t="s">
        <v>403</v>
      </c>
      <c r="B9" s="505"/>
      <c r="C9" s="505"/>
      <c r="D9" s="505"/>
      <c r="E9" s="505"/>
      <c r="F9" s="505"/>
      <c r="G9" s="505"/>
      <c r="H9" s="505"/>
      <c r="I9" s="505"/>
      <c r="J9" s="505"/>
      <c r="K9" s="30"/>
    </row>
    <row r="10" spans="1:15" ht="12" customHeight="1">
      <c r="D10" s="32"/>
      <c r="E10" s="32"/>
      <c r="F10" s="32"/>
    </row>
    <row r="11" spans="1:15">
      <c r="D11" s="509"/>
      <c r="E11" s="509"/>
      <c r="F11" s="509"/>
    </row>
    <row r="12" spans="1:15">
      <c r="I12" s="26"/>
      <c r="K12" s="33" t="s">
        <v>302</v>
      </c>
    </row>
    <row r="13" spans="1:15">
      <c r="A13" s="522" t="s">
        <v>306</v>
      </c>
      <c r="B13" s="523"/>
      <c r="C13" s="523"/>
      <c r="D13" s="524"/>
      <c r="E13" s="531" t="s">
        <v>332</v>
      </c>
      <c r="F13" s="506" t="s">
        <v>333</v>
      </c>
      <c r="G13" s="534"/>
      <c r="H13" s="506" t="s">
        <v>334</v>
      </c>
      <c r="I13" s="506" t="s">
        <v>335</v>
      </c>
      <c r="J13" s="506" t="s">
        <v>21</v>
      </c>
      <c r="K13" s="531" t="s">
        <v>336</v>
      </c>
    </row>
    <row r="14" spans="1:15">
      <c r="A14" s="525"/>
      <c r="B14" s="526"/>
      <c r="C14" s="526"/>
      <c r="D14" s="527"/>
      <c r="E14" s="532"/>
      <c r="F14" s="508"/>
      <c r="G14" s="535"/>
      <c r="H14" s="507"/>
      <c r="I14" s="507"/>
      <c r="J14" s="507"/>
      <c r="K14" s="532"/>
      <c r="M14" s="28"/>
    </row>
    <row r="15" spans="1:15">
      <c r="A15" s="525"/>
      <c r="B15" s="526"/>
      <c r="C15" s="526"/>
      <c r="D15" s="527"/>
      <c r="E15" s="532"/>
      <c r="F15" s="517" t="s">
        <v>307</v>
      </c>
      <c r="G15" s="506" t="s">
        <v>337</v>
      </c>
      <c r="H15" s="507"/>
      <c r="I15" s="507"/>
      <c r="J15" s="507"/>
      <c r="K15" s="532"/>
      <c r="N15" s="28"/>
      <c r="O15" s="28"/>
    </row>
    <row r="16" spans="1:15">
      <c r="A16" s="528"/>
      <c r="B16" s="529"/>
      <c r="C16" s="529"/>
      <c r="D16" s="530"/>
      <c r="E16" s="533"/>
      <c r="F16" s="518"/>
      <c r="G16" s="508"/>
      <c r="H16" s="508"/>
      <c r="I16" s="508"/>
      <c r="J16" s="508"/>
      <c r="K16" s="533"/>
    </row>
    <row r="17" spans="1:11" ht="30" customHeight="1">
      <c r="A17" s="510" t="s">
        <v>309</v>
      </c>
      <c r="B17" s="511"/>
      <c r="C17" s="511"/>
      <c r="D17" s="512"/>
      <c r="E17" s="34">
        <v>0</v>
      </c>
      <c r="F17" s="35"/>
      <c r="G17" s="36"/>
      <c r="H17" s="37"/>
      <c r="I17" s="37"/>
      <c r="J17" s="38"/>
      <c r="K17" s="91">
        <f>H17-I17</f>
        <v>0</v>
      </c>
    </row>
    <row r="18" spans="1:11" ht="27.6" customHeight="1">
      <c r="A18" s="519" t="s">
        <v>338</v>
      </c>
      <c r="B18" s="520"/>
      <c r="C18" s="520"/>
      <c r="D18" s="521"/>
      <c r="E18" s="34">
        <v>0</v>
      </c>
      <c r="F18" s="35">
        <v>127300</v>
      </c>
      <c r="G18" s="36">
        <v>99200</v>
      </c>
      <c r="H18" s="37">
        <v>92058.94</v>
      </c>
      <c r="I18" s="37">
        <v>64266.74</v>
      </c>
      <c r="J18" s="38">
        <v>47170.12</v>
      </c>
      <c r="K18" s="91">
        <f>H18-I18</f>
        <v>27792.200000000004</v>
      </c>
    </row>
    <row r="19" spans="1:11" ht="28.9" customHeight="1">
      <c r="A19" s="519" t="s">
        <v>339</v>
      </c>
      <c r="B19" s="520"/>
      <c r="C19" s="520"/>
      <c r="D19" s="521"/>
      <c r="E19" s="39">
        <v>0</v>
      </c>
      <c r="F19" s="35">
        <v>1000</v>
      </c>
      <c r="G19" s="36">
        <v>800</v>
      </c>
      <c r="H19" s="37">
        <v>508</v>
      </c>
      <c r="I19" s="37">
        <v>344</v>
      </c>
      <c r="J19" s="38">
        <v>344</v>
      </c>
      <c r="K19" s="91">
        <f>H19-J19</f>
        <v>164</v>
      </c>
    </row>
    <row r="20" spans="1:11">
      <c r="A20" s="510" t="s">
        <v>340</v>
      </c>
      <c r="B20" s="511"/>
      <c r="C20" s="511"/>
      <c r="D20" s="512"/>
      <c r="E20" s="34"/>
      <c r="F20" s="35"/>
      <c r="G20" s="36"/>
      <c r="H20" s="36"/>
      <c r="I20" s="36"/>
      <c r="J20" s="38"/>
      <c r="K20" s="91"/>
    </row>
    <row r="21" spans="1:11">
      <c r="A21" s="510" t="s">
        <v>341</v>
      </c>
      <c r="B21" s="511"/>
      <c r="C21" s="511"/>
      <c r="D21" s="512"/>
      <c r="E21" s="40"/>
      <c r="F21" s="35"/>
      <c r="G21" s="36"/>
      <c r="H21" s="41"/>
      <c r="I21" s="41"/>
      <c r="J21" s="41"/>
      <c r="K21" s="42"/>
    </row>
    <row r="22" spans="1:11">
      <c r="A22" s="510" t="s">
        <v>342</v>
      </c>
      <c r="B22" s="511"/>
      <c r="C22" s="511"/>
      <c r="D22" s="512"/>
      <c r="E22" s="34"/>
      <c r="F22" s="91" t="s">
        <v>308</v>
      </c>
      <c r="G22" s="41" t="s">
        <v>308</v>
      </c>
      <c r="H22" s="36"/>
      <c r="I22" s="36"/>
      <c r="J22" s="38"/>
      <c r="K22" s="91"/>
    </row>
    <row r="23" spans="1:11">
      <c r="A23" s="510" t="s">
        <v>343</v>
      </c>
      <c r="B23" s="511"/>
      <c r="C23" s="511"/>
      <c r="D23" s="512"/>
      <c r="E23" s="34"/>
      <c r="F23" s="91" t="s">
        <v>308</v>
      </c>
      <c r="G23" s="41" t="s">
        <v>308</v>
      </c>
      <c r="H23" s="36"/>
      <c r="I23" s="36"/>
      <c r="J23" s="38"/>
      <c r="K23" s="91"/>
    </row>
    <row r="24" spans="1:11">
      <c r="A24" s="513" t="s">
        <v>344</v>
      </c>
      <c r="B24" s="514"/>
      <c r="C24" s="514"/>
      <c r="D24" s="515"/>
      <c r="E24" s="43">
        <f t="shared" ref="E24:J24" si="0">SUM(E17+E18+E19)</f>
        <v>0</v>
      </c>
      <c r="F24" s="43">
        <f t="shared" si="0"/>
        <v>128300</v>
      </c>
      <c r="G24" s="43">
        <f t="shared" si="0"/>
        <v>100000</v>
      </c>
      <c r="H24" s="43">
        <f t="shared" si="0"/>
        <v>92566.94</v>
      </c>
      <c r="I24" s="43">
        <f t="shared" si="0"/>
        <v>64610.74</v>
      </c>
      <c r="J24" s="43">
        <f t="shared" si="0"/>
        <v>47514.12</v>
      </c>
      <c r="K24" s="93" t="s">
        <v>308</v>
      </c>
    </row>
    <row r="25" spans="1:11">
      <c r="A25" s="513" t="s">
        <v>310</v>
      </c>
      <c r="B25" s="514"/>
      <c r="C25" s="514"/>
      <c r="D25" s="515"/>
      <c r="E25" s="542" t="s">
        <v>308</v>
      </c>
      <c r="F25" s="542" t="s">
        <v>308</v>
      </c>
      <c r="G25" s="544" t="s">
        <v>308</v>
      </c>
      <c r="H25" s="544" t="s">
        <v>308</v>
      </c>
      <c r="I25" s="544" t="s">
        <v>308</v>
      </c>
      <c r="J25" s="544" t="s">
        <v>308</v>
      </c>
      <c r="K25" s="546">
        <f>K17+K18+K19</f>
        <v>27956.200000000004</v>
      </c>
    </row>
    <row r="26" spans="1:11">
      <c r="A26" s="539"/>
      <c r="B26" s="540"/>
      <c r="C26" s="540"/>
      <c r="D26" s="541"/>
      <c r="E26" s="543"/>
      <c r="F26" s="543"/>
      <c r="G26" s="545"/>
      <c r="H26" s="545"/>
      <c r="I26" s="545"/>
      <c r="J26" s="545"/>
      <c r="K26" s="543"/>
    </row>
    <row r="27" spans="1:11" ht="16.5" customHeight="1"/>
    <row r="28" spans="1:11">
      <c r="A28" s="18" t="s">
        <v>391</v>
      </c>
      <c r="H28" s="92"/>
      <c r="J28" s="516" t="s">
        <v>385</v>
      </c>
      <c r="K28" s="516"/>
    </row>
    <row r="29" spans="1:11">
      <c r="H29" s="90" t="s">
        <v>207</v>
      </c>
      <c r="J29" s="509"/>
      <c r="K29" s="509"/>
    </row>
    <row r="30" spans="1:11" ht="9" customHeight="1">
      <c r="H30" s="26"/>
      <c r="I30" s="26"/>
      <c r="J30" s="26"/>
      <c r="K30" s="26"/>
    </row>
    <row r="31" spans="1:11" ht="31.5" customHeight="1">
      <c r="A31" s="502" t="s">
        <v>395</v>
      </c>
      <c r="B31" s="502"/>
      <c r="C31" s="502"/>
      <c r="D31" s="502"/>
      <c r="E31" s="216"/>
      <c r="H31" s="92"/>
      <c r="J31" s="516" t="s">
        <v>209</v>
      </c>
      <c r="K31" s="516"/>
    </row>
    <row r="32" spans="1:11" ht="18.75" customHeight="1">
      <c r="H32" s="90" t="s">
        <v>207</v>
      </c>
      <c r="J32" s="509"/>
      <c r="K32" s="509"/>
    </row>
    <row r="33" spans="1:8" ht="11.25" customHeight="1">
      <c r="A33" s="217" t="s">
        <v>371</v>
      </c>
      <c r="B33" s="217"/>
      <c r="C33" s="217"/>
      <c r="H33" s="17"/>
    </row>
    <row r="34" spans="1:8">
      <c r="A34" s="18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_1"/>
  </protectedRanges>
  <mergeCells count="39">
    <mergeCell ref="J32:K32"/>
    <mergeCell ref="J1:K1"/>
    <mergeCell ref="B2:H2"/>
    <mergeCell ref="B5:H5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K13:K16"/>
    <mergeCell ref="G15:G16"/>
    <mergeCell ref="A18:D18"/>
    <mergeCell ref="A19:D19"/>
    <mergeCell ref="A17:D17"/>
    <mergeCell ref="A13:D16"/>
    <mergeCell ref="E13:E16"/>
    <mergeCell ref="F13:G14"/>
    <mergeCell ref="A31:D31"/>
    <mergeCell ref="B3:H3"/>
    <mergeCell ref="B6:H6"/>
    <mergeCell ref="B7:F7"/>
    <mergeCell ref="A9:J9"/>
    <mergeCell ref="H13:H16"/>
    <mergeCell ref="I13:I16"/>
    <mergeCell ref="J13:J16"/>
    <mergeCell ref="D11:F11"/>
    <mergeCell ref="A23:D23"/>
    <mergeCell ref="A24:D24"/>
    <mergeCell ref="A22:D22"/>
    <mergeCell ref="A20:D20"/>
    <mergeCell ref="A21:D21"/>
    <mergeCell ref="J31:K31"/>
    <mergeCell ref="F15:F16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0"/>
  <sheetViews>
    <sheetView topLeftCell="A14" workbookViewId="0">
      <selection activeCell="S23" sqref="S23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400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/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/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12" customHeight="1">
      <c r="A28" s="378" t="s">
        <v>11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/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/>
      <c r="J30" s="114"/>
      <c r="K30" s="115"/>
      <c r="L30" s="115"/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1237579</v>
      </c>
      <c r="J35" s="129">
        <f>SUM(J36+J47+J67+J88+J95+J115+J141+J160+J170)</f>
        <v>1018659</v>
      </c>
      <c r="K35" s="130">
        <f>SUM(K36+K47+K67+K88+K95+K115+K141+K160+K170)</f>
        <v>864804.08999999985</v>
      </c>
      <c r="L35" s="129">
        <f>SUM(L36+L47+L67+L88+L95+L115+L141+L160+L170)</f>
        <v>864804.08999999985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1048000</v>
      </c>
      <c r="J36" s="129">
        <f>SUM(J37+J43)</f>
        <v>864380</v>
      </c>
      <c r="K36" s="138">
        <f>SUM(K37+K43)</f>
        <v>746940.47</v>
      </c>
      <c r="L36" s="139">
        <f>SUM(L37+L43)</f>
        <v>746940.47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1030600</v>
      </c>
      <c r="J37" s="129">
        <f>SUM(J38)</f>
        <v>849300</v>
      </c>
      <c r="K37" s="130">
        <f>SUM(K38)</f>
        <v>734500.84</v>
      </c>
      <c r="L37" s="129">
        <f>SUM(L38)</f>
        <v>734500.84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1030600</v>
      </c>
      <c r="J38" s="129">
        <f t="shared" ref="J38:L39" si="0">SUM(J39)</f>
        <v>849300</v>
      </c>
      <c r="K38" s="129">
        <f t="shared" si="0"/>
        <v>734500.84</v>
      </c>
      <c r="L38" s="129">
        <f t="shared" si="0"/>
        <v>734500.84</v>
      </c>
      <c r="M38" s="49"/>
      <c r="Q38" s="28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1030600</v>
      </c>
      <c r="J39" s="130">
        <f t="shared" si="0"/>
        <v>849300</v>
      </c>
      <c r="K39" s="130">
        <f t="shared" si="0"/>
        <v>734500.84</v>
      </c>
      <c r="L39" s="130">
        <f t="shared" si="0"/>
        <v>734500.84</v>
      </c>
      <c r="M39" s="49"/>
      <c r="Q39" s="28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1030600</v>
      </c>
      <c r="J40" s="146">
        <v>849300</v>
      </c>
      <c r="K40" s="146">
        <v>734500.84</v>
      </c>
      <c r="L40" s="146">
        <v>734500.84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17400</v>
      </c>
      <c r="J43" s="129">
        <f t="shared" si="1"/>
        <v>15080</v>
      </c>
      <c r="K43" s="130">
        <f t="shared" si="1"/>
        <v>12439.63</v>
      </c>
      <c r="L43" s="129">
        <f t="shared" si="1"/>
        <v>12439.63</v>
      </c>
      <c r="M43" s="49"/>
      <c r="Q43" s="28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17400</v>
      </c>
      <c r="J44" s="129">
        <f t="shared" si="1"/>
        <v>15080</v>
      </c>
      <c r="K44" s="129">
        <f t="shared" si="1"/>
        <v>12439.63</v>
      </c>
      <c r="L44" s="129">
        <f t="shared" si="1"/>
        <v>12439.63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17400</v>
      </c>
      <c r="J45" s="129">
        <f t="shared" si="1"/>
        <v>15080</v>
      </c>
      <c r="K45" s="129">
        <f t="shared" si="1"/>
        <v>12439.63</v>
      </c>
      <c r="L45" s="129">
        <f t="shared" si="1"/>
        <v>12439.63</v>
      </c>
      <c r="M45" s="49"/>
      <c r="Q45" s="28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17400</v>
      </c>
      <c r="J46" s="146">
        <v>15080</v>
      </c>
      <c r="K46" s="146">
        <v>12439.63</v>
      </c>
      <c r="L46" s="146">
        <v>12439.63</v>
      </c>
      <c r="M46" s="49"/>
      <c r="Q46" s="28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167600</v>
      </c>
      <c r="J47" s="151">
        <f t="shared" si="2"/>
        <v>136100</v>
      </c>
      <c r="K47" s="150">
        <f t="shared" si="2"/>
        <v>104478.67999999998</v>
      </c>
      <c r="L47" s="150">
        <f t="shared" si="2"/>
        <v>104478.67999999998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167600</v>
      </c>
      <c r="J48" s="130">
        <f t="shared" si="2"/>
        <v>136100</v>
      </c>
      <c r="K48" s="129">
        <f t="shared" si="2"/>
        <v>104478.67999999998</v>
      </c>
      <c r="L48" s="130">
        <f t="shared" si="2"/>
        <v>104478.67999999998</v>
      </c>
      <c r="M48" s="49"/>
      <c r="Q48" s="49"/>
      <c r="R48" s="28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167600</v>
      </c>
      <c r="J49" s="130">
        <f t="shared" si="2"/>
        <v>136100</v>
      </c>
      <c r="K49" s="139">
        <f t="shared" si="2"/>
        <v>104478.67999999998</v>
      </c>
      <c r="L49" s="139">
        <f t="shared" si="2"/>
        <v>104478.67999999998</v>
      </c>
      <c r="M49" s="49"/>
      <c r="Q49" s="28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167600</v>
      </c>
      <c r="J50" s="157">
        <f>SUM(J51:J66)</f>
        <v>136100</v>
      </c>
      <c r="K50" s="158">
        <f>SUM(K51:K66)</f>
        <v>104478.67999999998</v>
      </c>
      <c r="L50" s="158">
        <f>SUM(L51:L66)</f>
        <v>104478.67999999998</v>
      </c>
      <c r="M50" s="49"/>
      <c r="Q50" s="28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23700</v>
      </c>
      <c r="J51" s="146">
        <v>17200</v>
      </c>
      <c r="K51" s="146">
        <v>15280.26</v>
      </c>
      <c r="L51" s="146">
        <v>15280.26</v>
      </c>
      <c r="M51" s="49"/>
      <c r="Q51" s="282"/>
      <c r="R51" s="49"/>
    </row>
    <row r="52" spans="1:18" ht="26.2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800</v>
      </c>
      <c r="K52" s="146">
        <v>271.33</v>
      </c>
      <c r="L52" s="146">
        <v>271.33</v>
      </c>
      <c r="M52" s="49"/>
      <c r="Q52" s="28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3800</v>
      </c>
      <c r="J53" s="146">
        <v>2800</v>
      </c>
      <c r="K53" s="146">
        <v>1916.12</v>
      </c>
      <c r="L53" s="146">
        <v>1916.12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600</v>
      </c>
      <c r="K55" s="146">
        <v>83.6</v>
      </c>
      <c r="L55" s="146">
        <v>83.6</v>
      </c>
      <c r="M55" s="49"/>
      <c r="Q55" s="282"/>
      <c r="R55" s="49"/>
    </row>
    <row r="56" spans="1:18" ht="12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1800</v>
      </c>
      <c r="K56" s="146">
        <v>542.03</v>
      </c>
      <c r="L56" s="146">
        <v>542.03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57800</v>
      </c>
      <c r="J59" s="146">
        <v>57000</v>
      </c>
      <c r="K59" s="146">
        <v>49072.77</v>
      </c>
      <c r="L59" s="146">
        <v>49072.77</v>
      </c>
      <c r="M59" s="49"/>
      <c r="Q59" s="28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4100</v>
      </c>
      <c r="J60" s="146">
        <v>3400</v>
      </c>
      <c r="K60" s="146">
        <v>957.06</v>
      </c>
      <c r="L60" s="146">
        <v>957.06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50000</v>
      </c>
      <c r="J62" s="146">
        <v>31000</v>
      </c>
      <c r="K62" s="146">
        <v>21374.65</v>
      </c>
      <c r="L62" s="146">
        <v>21374.65</v>
      </c>
      <c r="M62" s="49"/>
      <c r="Q62" s="28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3300</v>
      </c>
      <c r="J63" s="146">
        <v>2400</v>
      </c>
      <c r="K63" s="146">
        <v>2089.6999999999998</v>
      </c>
      <c r="L63" s="146">
        <v>2089.6999999999998</v>
      </c>
      <c r="M63" s="49"/>
      <c r="Q63" s="282"/>
      <c r="R63" s="49"/>
    </row>
    <row r="64" spans="1:18" ht="12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500</v>
      </c>
      <c r="K64" s="146">
        <v>438.02</v>
      </c>
      <c r="L64" s="146">
        <v>438.02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20800</v>
      </c>
      <c r="J66" s="146">
        <v>18600</v>
      </c>
      <c r="K66" s="146">
        <v>12453.14</v>
      </c>
      <c r="L66" s="146">
        <v>12453.14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idden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idden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idden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idden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idden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idden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idden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21979</v>
      </c>
      <c r="J141" s="170">
        <f>SUM(J142+J147+J155)</f>
        <v>18179</v>
      </c>
      <c r="K141" s="130">
        <f>SUM(K142+K147+K155)</f>
        <v>13384.94</v>
      </c>
      <c r="L141" s="129">
        <f>SUM(L142+L147+L155)</f>
        <v>13384.94</v>
      </c>
      <c r="M141" s="49"/>
    </row>
    <row r="142" spans="1:13" hidden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21979</v>
      </c>
      <c r="J155" s="170">
        <f t="shared" si="15"/>
        <v>18179</v>
      </c>
      <c r="K155" s="130">
        <f t="shared" si="15"/>
        <v>13384.94</v>
      </c>
      <c r="L155" s="129">
        <f t="shared" si="15"/>
        <v>13384.94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21979</v>
      </c>
      <c r="J156" s="184">
        <f t="shared" si="15"/>
        <v>18179</v>
      </c>
      <c r="K156" s="158">
        <f t="shared" si="15"/>
        <v>13384.94</v>
      </c>
      <c r="L156" s="157">
        <f t="shared" si="15"/>
        <v>13384.94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21979</v>
      </c>
      <c r="J157" s="170">
        <f>SUM(J158:J159)</f>
        <v>18179</v>
      </c>
      <c r="K157" s="130">
        <f>SUM(K158:K159)</f>
        <v>13384.94</v>
      </c>
      <c r="L157" s="129">
        <f>SUM(L158:L159)</f>
        <v>13384.94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21979</v>
      </c>
      <c r="J158" s="186">
        <v>18179</v>
      </c>
      <c r="K158" s="186">
        <v>13384.94</v>
      </c>
      <c r="L158" s="186">
        <v>13384.94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idden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idden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idden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idden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idden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idden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idden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idden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idden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idden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idden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idden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idden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idden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idden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idden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idden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idden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idden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idden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idden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idden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idden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idden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idden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idden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idden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idden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idden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idden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idden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idden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1237579</v>
      </c>
      <c r="J370" s="180">
        <f>SUM(J35+J186)</f>
        <v>1018659</v>
      </c>
      <c r="K370" s="180">
        <f>SUM(K35+K186)</f>
        <v>864804.08999999985</v>
      </c>
      <c r="L370" s="180">
        <f>SUM(L35+L186)</f>
        <v>864804.08999999985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3.2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89" t="s">
        <v>385</v>
      </c>
      <c r="K372" s="389"/>
      <c r="L372" s="389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388" t="s">
        <v>208</v>
      </c>
      <c r="L373" s="388"/>
    </row>
    <row r="374" spans="1:13" ht="12.75" customHeight="1">
      <c r="I374" s="286"/>
      <c r="K374" s="286"/>
      <c r="L374" s="286"/>
    </row>
    <row r="375" spans="1:13" ht="28.5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87" t="s">
        <v>209</v>
      </c>
      <c r="K375" s="387"/>
      <c r="L375" s="387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388" t="s">
        <v>208</v>
      </c>
      <c r="L376" s="388"/>
    </row>
    <row r="377" spans="1:13" ht="7.5" customHeight="1"/>
    <row r="378" spans="1:13" ht="8.25" customHeight="1"/>
    <row r="379" spans="1:13">
      <c r="A379" s="50" t="s">
        <v>371</v>
      </c>
      <c r="B379" s="50"/>
      <c r="C379" s="263"/>
      <c r="D379" s="264"/>
      <c r="E379" s="264"/>
      <c r="F379" s="265"/>
      <c r="G379" s="264"/>
    </row>
    <row r="380" spans="1:13">
      <c r="A380" s="18" t="s">
        <v>346</v>
      </c>
      <c r="B380" s="18"/>
      <c r="C380" s="259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1.1811023622047245" bottom="3.937007874015748E-2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opLeftCell="A13" workbookViewId="0">
      <selection activeCell="G19" sqref="G19:K19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19"/>
      <c r="H1" s="220"/>
      <c r="I1" s="400" t="s">
        <v>372</v>
      </c>
      <c r="J1" s="400"/>
      <c r="K1" s="400"/>
      <c r="L1" s="400"/>
      <c r="M1" s="221"/>
      <c r="N1" s="252"/>
      <c r="O1" s="252"/>
      <c r="P1" s="252"/>
      <c r="Q1" s="252"/>
    </row>
    <row r="2" spans="1:17" ht="22.5" customHeight="1">
      <c r="H2" s="220"/>
      <c r="I2" s="401" t="s">
        <v>373</v>
      </c>
      <c r="J2" s="401"/>
      <c r="K2" s="401"/>
      <c r="L2" s="401"/>
      <c r="M2" s="221"/>
      <c r="N2" s="252"/>
      <c r="O2" s="252"/>
      <c r="P2" s="252"/>
      <c r="Q2" s="222"/>
    </row>
    <row r="3" spans="1:17" ht="13.5" customHeight="1">
      <c r="H3" s="95"/>
      <c r="I3" s="252" t="s">
        <v>374</v>
      </c>
      <c r="J3" s="252"/>
      <c r="K3" s="96"/>
      <c r="L3" s="96"/>
      <c r="M3" s="221"/>
      <c r="N3" s="252"/>
      <c r="O3" s="252"/>
      <c r="P3" s="252"/>
      <c r="Q3" s="97"/>
    </row>
    <row r="4" spans="1:17" ht="6" customHeight="1">
      <c r="G4" s="223" t="s">
        <v>0</v>
      </c>
      <c r="H4" s="220"/>
      <c r="I4" s="49"/>
      <c r="J4" s="96"/>
      <c r="K4" s="96"/>
      <c r="L4" s="96"/>
      <c r="M4" s="221"/>
      <c r="N4" s="224"/>
      <c r="O4" s="224"/>
      <c r="P4" s="252"/>
      <c r="Q4" s="97"/>
    </row>
    <row r="5" spans="1:17" ht="5.25" customHeight="1">
      <c r="H5" s="98"/>
      <c r="I5" s="49"/>
      <c r="J5" s="96"/>
      <c r="K5" s="96"/>
      <c r="L5" s="96"/>
      <c r="M5" s="221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21"/>
      <c r="N6" s="252"/>
      <c r="O6" s="252"/>
      <c r="P6" s="252"/>
    </row>
    <row r="7" spans="1:17" ht="6.75" customHeight="1">
      <c r="H7" s="98"/>
      <c r="I7" s="49"/>
      <c r="K7" s="252"/>
      <c r="L7" s="252"/>
      <c r="M7" s="221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25"/>
      <c r="K9" s="225"/>
      <c r="L9" s="262"/>
      <c r="M9" s="221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21"/>
    </row>
    <row r="11" spans="1:17" ht="18.75" customHeight="1">
      <c r="A11" s="370" t="s">
        <v>2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221"/>
    </row>
    <row r="12" spans="1:17" ht="7.5" customHeight="1">
      <c r="A12" s="255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21"/>
    </row>
    <row r="13" spans="1:17" ht="14.25" customHeight="1">
      <c r="A13" s="255"/>
      <c r="B13" s="256"/>
      <c r="C13" s="256"/>
      <c r="D13" s="256"/>
      <c r="E13" s="256"/>
      <c r="F13" s="256"/>
      <c r="G13" s="403" t="s">
        <v>3</v>
      </c>
      <c r="H13" s="403"/>
      <c r="I13" s="403"/>
      <c r="J13" s="403"/>
      <c r="K13" s="403"/>
      <c r="L13" s="256"/>
      <c r="M13" s="221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21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21"/>
    </row>
    <row r="16" spans="1:17" ht="12" customHeight="1">
      <c r="G16" s="375" t="s">
        <v>399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 t="s">
        <v>213</v>
      </c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26"/>
      <c r="K24" s="262"/>
      <c r="L24" s="227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 t="s">
        <v>214</v>
      </c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43.5" customHeight="1">
      <c r="A28" s="378" t="s">
        <v>210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91"/>
      <c r="C32" s="391"/>
      <c r="D32" s="391"/>
      <c r="E32" s="391"/>
      <c r="F32" s="391"/>
      <c r="G32" s="384" t="s">
        <v>17</v>
      </c>
      <c r="H32" s="354" t="s">
        <v>18</v>
      </c>
      <c r="I32" s="396" t="s">
        <v>19</v>
      </c>
      <c r="J32" s="397"/>
      <c r="K32" s="358" t="s">
        <v>20</v>
      </c>
      <c r="L32" s="360" t="s">
        <v>21</v>
      </c>
      <c r="M32" s="121"/>
    </row>
    <row r="33" spans="1:18" ht="24">
      <c r="A33" s="392"/>
      <c r="B33" s="393"/>
      <c r="C33" s="393"/>
      <c r="D33" s="393"/>
      <c r="E33" s="393"/>
      <c r="F33" s="393"/>
      <c r="G33" s="394"/>
      <c r="H33" s="395"/>
      <c r="I33" s="122" t="s">
        <v>22</v>
      </c>
      <c r="J33" s="123" t="s">
        <v>23</v>
      </c>
      <c r="K33" s="398"/>
      <c r="L33" s="399"/>
    </row>
    <row r="34" spans="1:18">
      <c r="A34" s="404" t="s">
        <v>24</v>
      </c>
      <c r="B34" s="405"/>
      <c r="C34" s="405"/>
      <c r="D34" s="405"/>
      <c r="E34" s="405"/>
      <c r="F34" s="406"/>
      <c r="G34" s="228">
        <v>2</v>
      </c>
      <c r="H34" s="229">
        <v>3</v>
      </c>
      <c r="I34" s="230" t="s">
        <v>25</v>
      </c>
      <c r="J34" s="231" t="s">
        <v>26</v>
      </c>
      <c r="K34" s="232">
        <v>6</v>
      </c>
      <c r="L34" s="232">
        <v>7</v>
      </c>
    </row>
    <row r="35" spans="1:18" s="131" customFormat="1" ht="17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1167779</v>
      </c>
      <c r="J35" s="129">
        <f>SUM(J36+J47+J67+J88+J95+J115+J141+J160+J170)</f>
        <v>950779</v>
      </c>
      <c r="K35" s="130">
        <f>SUM(K36+K47+K67+K88+K95+K115+K141+K160+K170)</f>
        <v>808141.25999999989</v>
      </c>
      <c r="L35" s="129">
        <f>SUM(L36+L47+L67+L88+L95+L115+L141+L160+L170)</f>
        <v>808141.25999999989</v>
      </c>
    </row>
    <row r="36" spans="1:18" ht="25.5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1036200</v>
      </c>
      <c r="J36" s="129">
        <f>SUM(J37+J43)</f>
        <v>854500</v>
      </c>
      <c r="K36" s="138">
        <f>SUM(K37+K43)</f>
        <v>740762.32</v>
      </c>
      <c r="L36" s="139">
        <f>SUM(L37+L43)</f>
        <v>740762.32</v>
      </c>
      <c r="M36" s="49"/>
    </row>
    <row r="37" spans="1:18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1019000</v>
      </c>
      <c r="J37" s="129">
        <f>SUM(J38)</f>
        <v>839600</v>
      </c>
      <c r="K37" s="130">
        <f>SUM(K38)</f>
        <v>728410.47</v>
      </c>
      <c r="L37" s="129">
        <f>SUM(L38)</f>
        <v>728410.47</v>
      </c>
      <c r="M37" s="49"/>
      <c r="Q37" s="49"/>
    </row>
    <row r="38" spans="1:18" ht="15.75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1019000</v>
      </c>
      <c r="J38" s="129">
        <f t="shared" ref="J38:L39" si="0">SUM(J39)</f>
        <v>839600</v>
      </c>
      <c r="K38" s="129">
        <f t="shared" si="0"/>
        <v>728410.47</v>
      </c>
      <c r="L38" s="129">
        <f t="shared" si="0"/>
        <v>728410.47</v>
      </c>
      <c r="M38" s="49"/>
      <c r="Q38" s="233"/>
    </row>
    <row r="39" spans="1:18" ht="15.75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1019000</v>
      </c>
      <c r="J39" s="130">
        <f t="shared" si="0"/>
        <v>839600</v>
      </c>
      <c r="K39" s="130">
        <f t="shared" si="0"/>
        <v>728410.47</v>
      </c>
      <c r="L39" s="130">
        <f t="shared" si="0"/>
        <v>728410.47</v>
      </c>
      <c r="M39" s="49"/>
      <c r="Q39" s="233"/>
    </row>
    <row r="40" spans="1:18" ht="14.25" hidden="1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1019000</v>
      </c>
      <c r="J40" s="146">
        <v>839600</v>
      </c>
      <c r="K40" s="146">
        <v>728410.47</v>
      </c>
      <c r="L40" s="146">
        <v>728410.47</v>
      </c>
      <c r="M40" s="49"/>
      <c r="Q40" s="233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33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33"/>
    </row>
    <row r="43" spans="1:18" ht="15.75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17200</v>
      </c>
      <c r="J43" s="129">
        <f t="shared" si="1"/>
        <v>14900</v>
      </c>
      <c r="K43" s="130">
        <f t="shared" si="1"/>
        <v>12351.85</v>
      </c>
      <c r="L43" s="129">
        <f t="shared" si="1"/>
        <v>12351.85</v>
      </c>
      <c r="M43" s="49"/>
      <c r="Q43" s="233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17200</v>
      </c>
      <c r="J44" s="129">
        <f t="shared" si="1"/>
        <v>14900</v>
      </c>
      <c r="K44" s="129">
        <f t="shared" si="1"/>
        <v>12351.85</v>
      </c>
      <c r="L44" s="129">
        <f t="shared" si="1"/>
        <v>12351.85</v>
      </c>
      <c r="Q44" s="49"/>
    </row>
    <row r="45" spans="1:18" ht="15.75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17200</v>
      </c>
      <c r="J45" s="129">
        <f t="shared" si="1"/>
        <v>14900</v>
      </c>
      <c r="K45" s="129">
        <f t="shared" si="1"/>
        <v>12351.85</v>
      </c>
      <c r="L45" s="129">
        <f t="shared" si="1"/>
        <v>12351.85</v>
      </c>
      <c r="M45" s="49"/>
      <c r="Q45" s="233"/>
    </row>
    <row r="46" spans="1:18" ht="15.75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17200</v>
      </c>
      <c r="J46" s="146">
        <v>14900</v>
      </c>
      <c r="K46" s="146">
        <v>12351.85</v>
      </c>
      <c r="L46" s="146">
        <v>12351.85</v>
      </c>
      <c r="M46" s="49"/>
      <c r="Q46" s="233"/>
    </row>
    <row r="47" spans="1:18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109600</v>
      </c>
      <c r="J47" s="151">
        <f t="shared" si="2"/>
        <v>78100</v>
      </c>
      <c r="K47" s="150">
        <f t="shared" si="2"/>
        <v>53993.999999999993</v>
      </c>
      <c r="L47" s="150">
        <f t="shared" si="2"/>
        <v>53993.999999999993</v>
      </c>
      <c r="M47" s="49"/>
    </row>
    <row r="48" spans="1:18" ht="15.75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109600</v>
      </c>
      <c r="J48" s="130">
        <f t="shared" si="2"/>
        <v>78100</v>
      </c>
      <c r="K48" s="129">
        <f t="shared" si="2"/>
        <v>53993.999999999993</v>
      </c>
      <c r="L48" s="130">
        <f t="shared" si="2"/>
        <v>53993.999999999993</v>
      </c>
      <c r="M48" s="49"/>
      <c r="Q48" s="49"/>
      <c r="R48" s="233"/>
    </row>
    <row r="49" spans="1:18" ht="15.75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109600</v>
      </c>
      <c r="J49" s="130">
        <f t="shared" si="2"/>
        <v>78100</v>
      </c>
      <c r="K49" s="139">
        <f t="shared" si="2"/>
        <v>53993.999999999993</v>
      </c>
      <c r="L49" s="139">
        <f t="shared" si="2"/>
        <v>53993.999999999993</v>
      </c>
      <c r="M49" s="49"/>
      <c r="Q49" s="233"/>
      <c r="R49" s="49"/>
    </row>
    <row r="50" spans="1:18" ht="15.75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109600</v>
      </c>
      <c r="J50" s="157">
        <f>SUM(J51:J66)</f>
        <v>78100</v>
      </c>
      <c r="K50" s="158">
        <f>SUM(K51:K66)</f>
        <v>53993.999999999993</v>
      </c>
      <c r="L50" s="158">
        <f>SUM(L51:L66)</f>
        <v>53993.999999999993</v>
      </c>
      <c r="M50" s="49"/>
      <c r="Q50" s="233"/>
      <c r="R50" s="49"/>
    </row>
    <row r="51" spans="1:18" ht="25.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23700</v>
      </c>
      <c r="J51" s="146">
        <v>17200</v>
      </c>
      <c r="K51" s="146">
        <v>15280.26</v>
      </c>
      <c r="L51" s="146">
        <v>15280.26</v>
      </c>
      <c r="M51" s="49"/>
      <c r="Q51" s="233"/>
      <c r="R51" s="49"/>
    </row>
    <row r="52" spans="1:18" ht="25.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800</v>
      </c>
      <c r="K52" s="146">
        <v>271.33</v>
      </c>
      <c r="L52" s="146">
        <v>271.33</v>
      </c>
      <c r="M52" s="49"/>
      <c r="Q52" s="233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3800</v>
      </c>
      <c r="J53" s="146">
        <v>2800</v>
      </c>
      <c r="K53" s="146">
        <v>1916.12</v>
      </c>
      <c r="L53" s="146">
        <v>1916.12</v>
      </c>
      <c r="M53" s="49"/>
      <c r="Q53" s="233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33"/>
      <c r="R54" s="49"/>
    </row>
    <row r="55" spans="1:18" ht="25.5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600</v>
      </c>
      <c r="K55" s="146">
        <v>83.6</v>
      </c>
      <c r="L55" s="146">
        <v>83.6</v>
      </c>
      <c r="M55" s="49"/>
      <c r="Q55" s="233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1800</v>
      </c>
      <c r="K56" s="146">
        <v>542.03</v>
      </c>
      <c r="L56" s="146">
        <v>542.03</v>
      </c>
      <c r="M56" s="49"/>
      <c r="Q56" s="233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33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33"/>
      <c r="R58" s="49"/>
    </row>
    <row r="59" spans="1:18" ht="25.5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5300</v>
      </c>
      <c r="J59" s="146">
        <v>4500</v>
      </c>
      <c r="K59" s="146">
        <v>4088.09</v>
      </c>
      <c r="L59" s="146">
        <v>4088.09</v>
      </c>
      <c r="M59" s="49"/>
      <c r="Q59" s="233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4100</v>
      </c>
      <c r="J60" s="146">
        <v>3400</v>
      </c>
      <c r="K60" s="146">
        <v>957.06</v>
      </c>
      <c r="L60" s="146">
        <v>957.06</v>
      </c>
      <c r="M60" s="49"/>
      <c r="Q60" s="233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33"/>
      <c r="R61" s="49"/>
    </row>
    <row r="62" spans="1:18" ht="25.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50000</v>
      </c>
      <c r="J62" s="146">
        <v>31000</v>
      </c>
      <c r="K62" s="146">
        <v>21374.65</v>
      </c>
      <c r="L62" s="146">
        <v>21374.65</v>
      </c>
      <c r="M62" s="49"/>
      <c r="Q62" s="233"/>
      <c r="R62" s="49"/>
    </row>
    <row r="63" spans="1:18" ht="25.5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3300</v>
      </c>
      <c r="J63" s="146">
        <v>2400</v>
      </c>
      <c r="K63" s="146">
        <v>2089.6999999999998</v>
      </c>
      <c r="L63" s="146">
        <v>2089.6999999999998</v>
      </c>
      <c r="M63" s="49"/>
      <c r="Q63" s="233"/>
      <c r="R63" s="49"/>
    </row>
    <row r="64" spans="1:18" ht="15.75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500</v>
      </c>
      <c r="K64" s="146">
        <v>438.02</v>
      </c>
      <c r="L64" s="146">
        <v>438.02</v>
      </c>
      <c r="M64" s="49"/>
      <c r="Q64" s="233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33"/>
      <c r="R65" s="49"/>
    </row>
    <row r="66" spans="1:18" ht="15" hidden="1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15300</v>
      </c>
      <c r="J66" s="146">
        <v>13100</v>
      </c>
      <c r="K66" s="146">
        <v>6953.14</v>
      </c>
      <c r="L66" s="146">
        <v>6953.14</v>
      </c>
      <c r="M66" s="49"/>
      <c r="Q66" s="233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33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33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33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33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33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33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33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33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33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33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33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33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33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33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33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33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34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34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34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35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21979</v>
      </c>
      <c r="J141" s="170">
        <f>SUM(J142+J147+J155)</f>
        <v>18179</v>
      </c>
      <c r="K141" s="130">
        <f>SUM(K142+K147+K155)</f>
        <v>13384.94</v>
      </c>
      <c r="L141" s="129">
        <f>SUM(L142+L147+L155)</f>
        <v>13384.94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21979</v>
      </c>
      <c r="J155" s="170">
        <f t="shared" si="15"/>
        <v>18179</v>
      </c>
      <c r="K155" s="130">
        <f t="shared" si="15"/>
        <v>13384.94</v>
      </c>
      <c r="L155" s="129">
        <f t="shared" si="15"/>
        <v>13384.94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21979</v>
      </c>
      <c r="J156" s="184">
        <f t="shared" si="15"/>
        <v>18179</v>
      </c>
      <c r="K156" s="158">
        <f t="shared" si="15"/>
        <v>13384.94</v>
      </c>
      <c r="L156" s="157">
        <f t="shared" si="15"/>
        <v>13384.94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21979</v>
      </c>
      <c r="J157" s="170">
        <f>SUM(J158:J159)</f>
        <v>18179</v>
      </c>
      <c r="K157" s="130">
        <f>SUM(K158:K159)</f>
        <v>13384.94</v>
      </c>
      <c r="L157" s="129">
        <f>SUM(L158:L159)</f>
        <v>13384.94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21979</v>
      </c>
      <c r="J158" s="186">
        <v>18179</v>
      </c>
      <c r="K158" s="186">
        <v>13384.94</v>
      </c>
      <c r="L158" s="186">
        <v>13384.94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35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25.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1167779</v>
      </c>
      <c r="J370" s="180">
        <f>SUM(J35+J186)</f>
        <v>950779</v>
      </c>
      <c r="K370" s="180">
        <f>SUM(K35+K186)</f>
        <v>808141.25999999989</v>
      </c>
      <c r="L370" s="180">
        <f>SUM(L35+L186)</f>
        <v>808141.25999999989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15.7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89" t="s">
        <v>385</v>
      </c>
      <c r="K372" s="389"/>
      <c r="L372" s="389"/>
    </row>
    <row r="373" spans="1:13" ht="25.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36" t="s">
        <v>207</v>
      </c>
      <c r="K373" s="390" t="s">
        <v>208</v>
      </c>
      <c r="L373" s="390"/>
    </row>
    <row r="374" spans="1:13" ht="6" customHeight="1">
      <c r="I374" s="237"/>
      <c r="K374" s="237"/>
      <c r="L374" s="237"/>
    </row>
    <row r="375" spans="1:13" ht="26.25" customHeight="1">
      <c r="A375" s="349" t="s">
        <v>394</v>
      </c>
      <c r="B375" s="349"/>
      <c r="C375" s="349"/>
      <c r="D375" s="349"/>
      <c r="E375" s="349"/>
      <c r="F375" s="349"/>
      <c r="G375" s="349"/>
      <c r="I375" s="237"/>
      <c r="J375" s="387" t="s">
        <v>209</v>
      </c>
      <c r="K375" s="387"/>
      <c r="L375" s="387"/>
    </row>
    <row r="376" spans="1:13" ht="11.25" customHeight="1">
      <c r="D376" s="351" t="s">
        <v>387</v>
      </c>
      <c r="E376" s="352"/>
      <c r="F376" s="352"/>
      <c r="G376" s="352"/>
      <c r="H376" s="215"/>
      <c r="I376" s="238" t="s">
        <v>207</v>
      </c>
      <c r="K376" s="390" t="s">
        <v>208</v>
      </c>
      <c r="L376" s="390"/>
    </row>
    <row r="378" spans="1:13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0.62992125984251968" bottom="0.62992125984251968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9" workbookViewId="0">
      <selection activeCell="L18" sqref="L18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400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 t="s">
        <v>213</v>
      </c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 t="s">
        <v>214</v>
      </c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12" customHeight="1">
      <c r="A28" s="378" t="s">
        <v>388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11800</v>
      </c>
      <c r="J35" s="129">
        <f>SUM(J36+J47+J67+J88+J95+J115+J141+J160+J170)</f>
        <v>9880</v>
      </c>
      <c r="K35" s="130">
        <f>SUM(K36+K47+K67+K88+K95+K115+K141+K160+K170)</f>
        <v>6178.15</v>
      </c>
      <c r="L35" s="129">
        <f>SUM(L36+L47+L67+L88+L95+L115+L141+L160+L170)</f>
        <v>6178.15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11800</v>
      </c>
      <c r="J36" s="129">
        <f>SUM(J37+J43)</f>
        <v>9880</v>
      </c>
      <c r="K36" s="138">
        <f>SUM(K37+K43)</f>
        <v>6178.15</v>
      </c>
      <c r="L36" s="139">
        <f>SUM(L37+L43)</f>
        <v>6178.15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11600</v>
      </c>
      <c r="J37" s="129">
        <f>SUM(J38)</f>
        <v>9700</v>
      </c>
      <c r="K37" s="130">
        <f>SUM(K38)</f>
        <v>6090.37</v>
      </c>
      <c r="L37" s="129">
        <f>SUM(L38)</f>
        <v>6090.37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11600</v>
      </c>
      <c r="J38" s="129">
        <f t="shared" ref="J38:L39" si="0">SUM(J39)</f>
        <v>9700</v>
      </c>
      <c r="K38" s="129">
        <f t="shared" si="0"/>
        <v>6090.37</v>
      </c>
      <c r="L38" s="129">
        <f t="shared" si="0"/>
        <v>6090.37</v>
      </c>
      <c r="M38" s="49"/>
      <c r="Q38" s="28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11600</v>
      </c>
      <c r="J39" s="130">
        <f t="shared" si="0"/>
        <v>9700</v>
      </c>
      <c r="K39" s="130">
        <f t="shared" si="0"/>
        <v>6090.37</v>
      </c>
      <c r="L39" s="130">
        <f t="shared" si="0"/>
        <v>6090.37</v>
      </c>
      <c r="M39" s="49"/>
      <c r="Q39" s="28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11600</v>
      </c>
      <c r="J40" s="146">
        <v>9700</v>
      </c>
      <c r="K40" s="146">
        <v>6090.37</v>
      </c>
      <c r="L40" s="146">
        <v>6090.37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200</v>
      </c>
      <c r="J43" s="129">
        <f t="shared" si="1"/>
        <v>180</v>
      </c>
      <c r="K43" s="130">
        <f t="shared" si="1"/>
        <v>87.78</v>
      </c>
      <c r="L43" s="129">
        <f t="shared" si="1"/>
        <v>87.78</v>
      </c>
      <c r="M43" s="49"/>
      <c r="Q43" s="28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200</v>
      </c>
      <c r="J44" s="129">
        <f t="shared" si="1"/>
        <v>180</v>
      </c>
      <c r="K44" s="129">
        <f t="shared" si="1"/>
        <v>87.78</v>
      </c>
      <c r="L44" s="129">
        <f t="shared" si="1"/>
        <v>87.78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200</v>
      </c>
      <c r="J45" s="129">
        <f t="shared" si="1"/>
        <v>180</v>
      </c>
      <c r="K45" s="129">
        <f t="shared" si="1"/>
        <v>87.78</v>
      </c>
      <c r="L45" s="129">
        <f t="shared" si="1"/>
        <v>87.78</v>
      </c>
      <c r="M45" s="49"/>
      <c r="Q45" s="28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200</v>
      </c>
      <c r="J46" s="146">
        <v>180</v>
      </c>
      <c r="K46" s="146">
        <v>87.78</v>
      </c>
      <c r="L46" s="146">
        <v>87.78</v>
      </c>
      <c r="M46" s="49"/>
      <c r="Q46" s="282"/>
    </row>
    <row r="47" spans="1:18" ht="26.25" hidden="1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0</v>
      </c>
      <c r="J47" s="151">
        <f t="shared" si="2"/>
        <v>0</v>
      </c>
      <c r="K47" s="150">
        <f t="shared" si="2"/>
        <v>0</v>
      </c>
      <c r="L47" s="150">
        <f t="shared" si="2"/>
        <v>0</v>
      </c>
      <c r="M47" s="49"/>
    </row>
    <row r="48" spans="1:18" ht="27" hidden="1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0</v>
      </c>
      <c r="J48" s="130">
        <f t="shared" si="2"/>
        <v>0</v>
      </c>
      <c r="K48" s="129">
        <f t="shared" si="2"/>
        <v>0</v>
      </c>
      <c r="L48" s="130">
        <f t="shared" si="2"/>
        <v>0</v>
      </c>
      <c r="M48" s="49"/>
      <c r="Q48" s="49"/>
      <c r="R48" s="282"/>
    </row>
    <row r="49" spans="1:18" ht="15.75" hidden="1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0</v>
      </c>
      <c r="J49" s="130">
        <f t="shared" si="2"/>
        <v>0</v>
      </c>
      <c r="K49" s="139">
        <f t="shared" si="2"/>
        <v>0</v>
      </c>
      <c r="L49" s="139">
        <f t="shared" si="2"/>
        <v>0</v>
      </c>
      <c r="M49" s="49"/>
      <c r="Q49" s="282"/>
      <c r="R49" s="49"/>
    </row>
    <row r="50" spans="1:18" ht="24.75" hidden="1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0</v>
      </c>
      <c r="J50" s="157">
        <f>SUM(J51:J66)</f>
        <v>0</v>
      </c>
      <c r="K50" s="158">
        <f>SUM(K51:K66)</f>
        <v>0</v>
      </c>
      <c r="L50" s="158">
        <f>SUM(L51:L66)</f>
        <v>0</v>
      </c>
      <c r="M50" s="49"/>
      <c r="Q50" s="28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8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8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8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hidden="1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0</v>
      </c>
      <c r="J59" s="146">
        <v>0</v>
      </c>
      <c r="K59" s="146">
        <v>0</v>
      </c>
      <c r="L59" s="146">
        <v>0</v>
      </c>
      <c r="M59" s="49"/>
      <c r="Q59" s="28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8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8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hidden="1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0</v>
      </c>
      <c r="J66" s="146">
        <v>0</v>
      </c>
      <c r="K66" s="146">
        <v>0</v>
      </c>
      <c r="L66" s="146">
        <v>0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t="12.75" hidden="1" customHeight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t="12.75" hidden="1" customHeight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11800</v>
      </c>
      <c r="J370" s="180">
        <f>SUM(J35+J186)</f>
        <v>9880</v>
      </c>
      <c r="K370" s="180">
        <f>SUM(K35+K186)</f>
        <v>6178.15</v>
      </c>
      <c r="L370" s="180">
        <f>SUM(L35+L186)</f>
        <v>6178.15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3.2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89" t="s">
        <v>385</v>
      </c>
      <c r="K372" s="389"/>
      <c r="L372" s="389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388" t="s">
        <v>208</v>
      </c>
      <c r="L373" s="388"/>
    </row>
    <row r="374" spans="1:13" ht="12.75" customHeight="1">
      <c r="I374" s="286"/>
      <c r="K374" s="286"/>
      <c r="L374" s="286"/>
    </row>
    <row r="375" spans="1:13" ht="29.25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87" t="s">
        <v>209</v>
      </c>
      <c r="K375" s="387"/>
      <c r="L375" s="387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388" t="s">
        <v>208</v>
      </c>
      <c r="L376" s="388"/>
    </row>
    <row r="377" spans="1:13" ht="7.5" customHeight="1"/>
    <row r="378" spans="1:13" ht="15" customHeight="1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2" workbookViewId="0">
      <selection activeCell="P22" sqref="P22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400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 t="s">
        <v>213</v>
      </c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 t="s">
        <v>214</v>
      </c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43.5" customHeight="1">
      <c r="A28" s="378" t="s">
        <v>370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58000</v>
      </c>
      <c r="J35" s="129">
        <f>SUM(J36+J47+J67+J88+J95+J115+J141+J160+J170)</f>
        <v>58000</v>
      </c>
      <c r="K35" s="130">
        <f>SUM(K36+K47+K67+K88+K95+K115+K141+K160+K170)</f>
        <v>50484.68</v>
      </c>
      <c r="L35" s="129">
        <f>SUM(L36+L47+L67+L88+L95+L115+L141+L160+L170)</f>
        <v>50484.68</v>
      </c>
    </row>
    <row r="36" spans="1:18" ht="16.5" hidden="1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0</v>
      </c>
      <c r="J36" s="129">
        <f>SUM(J37+J43)</f>
        <v>0</v>
      </c>
      <c r="K36" s="138">
        <f>SUM(K37+K43)</f>
        <v>0</v>
      </c>
      <c r="L36" s="139">
        <f>SUM(L37+L43)</f>
        <v>0</v>
      </c>
      <c r="M36" s="49"/>
    </row>
    <row r="37" spans="1:18" ht="14.25" hidden="1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0</v>
      </c>
      <c r="J37" s="129">
        <f>SUM(J38)</f>
        <v>0</v>
      </c>
      <c r="K37" s="130">
        <f>SUM(K38)</f>
        <v>0</v>
      </c>
      <c r="L37" s="129">
        <f>SUM(L38)</f>
        <v>0</v>
      </c>
      <c r="M37" s="49"/>
      <c r="Q37" s="49"/>
    </row>
    <row r="38" spans="1:18" ht="13.5" hidden="1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0</v>
      </c>
      <c r="J38" s="129">
        <f t="shared" ref="J38:L39" si="0">SUM(J39)</f>
        <v>0</v>
      </c>
      <c r="K38" s="129">
        <f t="shared" si="0"/>
        <v>0</v>
      </c>
      <c r="L38" s="129">
        <f t="shared" si="0"/>
        <v>0</v>
      </c>
      <c r="M38" s="49"/>
      <c r="Q38" s="282"/>
    </row>
    <row r="39" spans="1:18" ht="14.25" hidden="1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0</v>
      </c>
      <c r="J39" s="130">
        <f t="shared" si="0"/>
        <v>0</v>
      </c>
      <c r="K39" s="130">
        <f t="shared" si="0"/>
        <v>0</v>
      </c>
      <c r="L39" s="130">
        <f t="shared" si="0"/>
        <v>0</v>
      </c>
      <c r="M39" s="49"/>
      <c r="Q39" s="282"/>
    </row>
    <row r="40" spans="1:18" ht="14.25" hidden="1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0</v>
      </c>
      <c r="J40" s="146">
        <v>0</v>
      </c>
      <c r="K40" s="146">
        <v>0</v>
      </c>
      <c r="L40" s="146">
        <v>0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hidden="1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0</v>
      </c>
      <c r="J43" s="129">
        <f t="shared" si="1"/>
        <v>0</v>
      </c>
      <c r="K43" s="130">
        <f t="shared" si="1"/>
        <v>0</v>
      </c>
      <c r="L43" s="129">
        <f t="shared" si="1"/>
        <v>0</v>
      </c>
      <c r="M43" s="49"/>
      <c r="Q43" s="282"/>
    </row>
    <row r="44" spans="1:18" ht="12.75" hidden="1" customHeight="1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0</v>
      </c>
      <c r="J44" s="129">
        <f t="shared" si="1"/>
        <v>0</v>
      </c>
      <c r="K44" s="129">
        <f t="shared" si="1"/>
        <v>0</v>
      </c>
      <c r="L44" s="129">
        <f t="shared" si="1"/>
        <v>0</v>
      </c>
      <c r="Q44" s="49"/>
    </row>
    <row r="45" spans="1:18" ht="13.5" hidden="1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0</v>
      </c>
      <c r="J45" s="129">
        <f t="shared" si="1"/>
        <v>0</v>
      </c>
      <c r="K45" s="129">
        <f t="shared" si="1"/>
        <v>0</v>
      </c>
      <c r="L45" s="129">
        <f t="shared" si="1"/>
        <v>0</v>
      </c>
      <c r="M45" s="49"/>
      <c r="Q45" s="282"/>
    </row>
    <row r="46" spans="1:18" ht="14.25" hidden="1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0</v>
      </c>
      <c r="J46" s="146">
        <v>0</v>
      </c>
      <c r="K46" s="146">
        <v>0</v>
      </c>
      <c r="L46" s="146">
        <v>0</v>
      </c>
      <c r="M46" s="49"/>
      <c r="Q46" s="28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58000</v>
      </c>
      <c r="J47" s="151">
        <f t="shared" si="2"/>
        <v>58000</v>
      </c>
      <c r="K47" s="150">
        <f t="shared" si="2"/>
        <v>50484.68</v>
      </c>
      <c r="L47" s="150">
        <f t="shared" si="2"/>
        <v>50484.68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58000</v>
      </c>
      <c r="J48" s="130">
        <f t="shared" si="2"/>
        <v>58000</v>
      </c>
      <c r="K48" s="129">
        <f t="shared" si="2"/>
        <v>50484.68</v>
      </c>
      <c r="L48" s="130">
        <f t="shared" si="2"/>
        <v>50484.68</v>
      </c>
      <c r="M48" s="49"/>
      <c r="Q48" s="49"/>
      <c r="R48" s="28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58000</v>
      </c>
      <c r="J49" s="130">
        <f t="shared" si="2"/>
        <v>58000</v>
      </c>
      <c r="K49" s="139">
        <f t="shared" si="2"/>
        <v>50484.68</v>
      </c>
      <c r="L49" s="139">
        <f t="shared" si="2"/>
        <v>50484.68</v>
      </c>
      <c r="M49" s="49"/>
      <c r="Q49" s="28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58000</v>
      </c>
      <c r="J50" s="157">
        <f>SUM(J51:J66)</f>
        <v>58000</v>
      </c>
      <c r="K50" s="158">
        <f>SUM(K51:K66)</f>
        <v>50484.68</v>
      </c>
      <c r="L50" s="158">
        <f>SUM(L51:L66)</f>
        <v>50484.68</v>
      </c>
      <c r="M50" s="49"/>
      <c r="Q50" s="28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8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8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8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52500</v>
      </c>
      <c r="J59" s="146">
        <v>52500</v>
      </c>
      <c r="K59" s="146">
        <v>44984.68</v>
      </c>
      <c r="L59" s="146">
        <v>44984.68</v>
      </c>
      <c r="M59" s="49"/>
      <c r="Q59" s="28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8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8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5500</v>
      </c>
      <c r="J66" s="146">
        <v>5500</v>
      </c>
      <c r="K66" s="146">
        <v>5500</v>
      </c>
      <c r="L66" s="146">
        <v>5500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t="12.75" hidden="1" customHeight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t="12.75" hidden="1" customHeight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58000</v>
      </c>
      <c r="J370" s="180">
        <f>SUM(J35+J186)</f>
        <v>58000</v>
      </c>
      <c r="K370" s="180">
        <f>SUM(K35+K186)</f>
        <v>50484.68</v>
      </c>
      <c r="L370" s="180">
        <f>SUM(L35+L186)</f>
        <v>50484.68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3.2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89" t="s">
        <v>385</v>
      </c>
      <c r="K372" s="389"/>
      <c r="L372" s="389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388" t="s">
        <v>208</v>
      </c>
      <c r="L373" s="388"/>
    </row>
    <row r="374" spans="1:13" ht="12.75" customHeight="1">
      <c r="I374" s="286"/>
      <c r="K374" s="286"/>
      <c r="L374" s="286"/>
    </row>
    <row r="375" spans="1:13" ht="25.5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87" t="s">
        <v>209</v>
      </c>
      <c r="K375" s="387"/>
      <c r="L375" s="387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388" t="s">
        <v>208</v>
      </c>
      <c r="L376" s="388"/>
    </row>
    <row r="377" spans="1:13" ht="7.5" customHeight="1"/>
    <row r="378" spans="1:13" ht="19.5" customHeight="1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8" workbookViewId="0">
      <selection activeCell="G19" sqref="G19:K19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400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 t="s">
        <v>213</v>
      </c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 t="s">
        <v>214</v>
      </c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43.5" customHeight="1">
      <c r="A28" s="378" t="s">
        <v>210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217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218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603579</v>
      </c>
      <c r="J35" s="129">
        <f>SUM(J36+J47+J67+J88+J95+J115+J141+J160+J170)</f>
        <v>459179</v>
      </c>
      <c r="K35" s="130">
        <f>SUM(K36+K47+K67+K88+K95+K115+K141+K160+K170)</f>
        <v>393849.75</v>
      </c>
      <c r="L35" s="129">
        <f>SUM(L36+L47+L67+L88+L95+L115+L141+L160+L170)</f>
        <v>393849.75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584000</v>
      </c>
      <c r="J36" s="129">
        <f>SUM(J37+J43)</f>
        <v>441900</v>
      </c>
      <c r="K36" s="138">
        <f>SUM(K37+K43)</f>
        <v>379397.94</v>
      </c>
      <c r="L36" s="139">
        <f>SUM(L37+L43)</f>
        <v>379397.94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575400</v>
      </c>
      <c r="J37" s="129">
        <f>SUM(J38)</f>
        <v>435400</v>
      </c>
      <c r="K37" s="130">
        <f>SUM(K38)</f>
        <v>373370.42</v>
      </c>
      <c r="L37" s="129">
        <f>SUM(L38)</f>
        <v>373370.42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575400</v>
      </c>
      <c r="J38" s="129">
        <f t="shared" ref="J38:L39" si="0">SUM(J39)</f>
        <v>435400</v>
      </c>
      <c r="K38" s="129">
        <f t="shared" si="0"/>
        <v>373370.42</v>
      </c>
      <c r="L38" s="129">
        <f t="shared" si="0"/>
        <v>373370.42</v>
      </c>
      <c r="M38" s="49"/>
      <c r="Q38" s="28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575400</v>
      </c>
      <c r="J39" s="130">
        <f t="shared" si="0"/>
        <v>435400</v>
      </c>
      <c r="K39" s="130">
        <f t="shared" si="0"/>
        <v>373370.42</v>
      </c>
      <c r="L39" s="130">
        <f t="shared" si="0"/>
        <v>373370.42</v>
      </c>
      <c r="M39" s="49"/>
      <c r="Q39" s="28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575400</v>
      </c>
      <c r="J40" s="146">
        <v>435400</v>
      </c>
      <c r="K40" s="146">
        <v>373370.42</v>
      </c>
      <c r="L40" s="146">
        <v>373370.42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8600</v>
      </c>
      <c r="J43" s="129">
        <f t="shared" si="1"/>
        <v>6500</v>
      </c>
      <c r="K43" s="130">
        <f t="shared" si="1"/>
        <v>6027.52</v>
      </c>
      <c r="L43" s="129">
        <f t="shared" si="1"/>
        <v>6027.52</v>
      </c>
      <c r="M43" s="49"/>
      <c r="Q43" s="28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8600</v>
      </c>
      <c r="J44" s="129">
        <f t="shared" si="1"/>
        <v>6500</v>
      </c>
      <c r="K44" s="129">
        <f t="shared" si="1"/>
        <v>6027.52</v>
      </c>
      <c r="L44" s="129">
        <f t="shared" si="1"/>
        <v>6027.52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8600</v>
      </c>
      <c r="J45" s="129">
        <f t="shared" si="1"/>
        <v>6500</v>
      </c>
      <c r="K45" s="129">
        <f t="shared" si="1"/>
        <v>6027.52</v>
      </c>
      <c r="L45" s="129">
        <f t="shared" si="1"/>
        <v>6027.52</v>
      </c>
      <c r="M45" s="49"/>
      <c r="Q45" s="28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8600</v>
      </c>
      <c r="J46" s="146">
        <v>6500</v>
      </c>
      <c r="K46" s="146">
        <v>6027.52</v>
      </c>
      <c r="L46" s="146">
        <v>6027.52</v>
      </c>
      <c r="M46" s="49"/>
      <c r="Q46" s="28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11000</v>
      </c>
      <c r="J47" s="151">
        <f t="shared" si="2"/>
        <v>9200</v>
      </c>
      <c r="K47" s="150">
        <f t="shared" si="2"/>
        <v>7791.8</v>
      </c>
      <c r="L47" s="150">
        <f t="shared" si="2"/>
        <v>7791.8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11000</v>
      </c>
      <c r="J48" s="130">
        <f t="shared" si="2"/>
        <v>9200</v>
      </c>
      <c r="K48" s="129">
        <f t="shared" si="2"/>
        <v>7791.8</v>
      </c>
      <c r="L48" s="130">
        <f t="shared" si="2"/>
        <v>7791.8</v>
      </c>
      <c r="M48" s="49"/>
      <c r="Q48" s="49"/>
      <c r="R48" s="28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11000</v>
      </c>
      <c r="J49" s="130">
        <f t="shared" si="2"/>
        <v>9200</v>
      </c>
      <c r="K49" s="139">
        <f t="shared" si="2"/>
        <v>7791.8</v>
      </c>
      <c r="L49" s="139">
        <f t="shared" si="2"/>
        <v>7791.8</v>
      </c>
      <c r="M49" s="49"/>
      <c r="Q49" s="28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11000</v>
      </c>
      <c r="J50" s="157">
        <f>SUM(J51:J66)</f>
        <v>9200</v>
      </c>
      <c r="K50" s="158">
        <f>SUM(K51:K66)</f>
        <v>7791.8</v>
      </c>
      <c r="L50" s="158">
        <f>SUM(L51:L66)</f>
        <v>7791.8</v>
      </c>
      <c r="M50" s="49"/>
      <c r="Q50" s="28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8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8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8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hidden="1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0</v>
      </c>
      <c r="J59" s="146">
        <v>0</v>
      </c>
      <c r="K59" s="146">
        <v>0</v>
      </c>
      <c r="L59" s="146">
        <v>0</v>
      </c>
      <c r="M59" s="49"/>
      <c r="Q59" s="28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2000</v>
      </c>
      <c r="J60" s="146">
        <v>1600</v>
      </c>
      <c r="K60" s="146">
        <v>737.08</v>
      </c>
      <c r="L60" s="146">
        <v>737.08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8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1500</v>
      </c>
      <c r="J63" s="146">
        <v>1100</v>
      </c>
      <c r="K63" s="146">
        <v>1100</v>
      </c>
      <c r="L63" s="146">
        <v>1100</v>
      </c>
      <c r="M63" s="49"/>
      <c r="Q63" s="28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7500</v>
      </c>
      <c r="J66" s="146">
        <v>6500</v>
      </c>
      <c r="K66" s="146">
        <v>5954.72</v>
      </c>
      <c r="L66" s="146">
        <v>5954.72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8579</v>
      </c>
      <c r="J141" s="170">
        <f>SUM(J142+J147+J155)</f>
        <v>8079</v>
      </c>
      <c r="K141" s="130">
        <f>SUM(K142+K147+K155)</f>
        <v>6660.01</v>
      </c>
      <c r="L141" s="129">
        <f>SUM(L142+L147+L155)</f>
        <v>6660.01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8579</v>
      </c>
      <c r="J155" s="170">
        <f t="shared" si="15"/>
        <v>8079</v>
      </c>
      <c r="K155" s="130">
        <f t="shared" si="15"/>
        <v>6660.01</v>
      </c>
      <c r="L155" s="129">
        <f t="shared" si="15"/>
        <v>6660.01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8579</v>
      </c>
      <c r="J156" s="184">
        <f t="shared" si="15"/>
        <v>8079</v>
      </c>
      <c r="K156" s="158">
        <f t="shared" si="15"/>
        <v>6660.01</v>
      </c>
      <c r="L156" s="157">
        <f t="shared" si="15"/>
        <v>6660.01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8579</v>
      </c>
      <c r="J157" s="170">
        <f>SUM(J158:J159)</f>
        <v>8079</v>
      </c>
      <c r="K157" s="130">
        <f>SUM(K158:K159)</f>
        <v>6660.01</v>
      </c>
      <c r="L157" s="129">
        <f>SUM(L158:L159)</f>
        <v>6660.01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8579</v>
      </c>
      <c r="J158" s="186">
        <v>8079</v>
      </c>
      <c r="K158" s="186">
        <v>6660.01</v>
      </c>
      <c r="L158" s="186">
        <v>6660.01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603579</v>
      </c>
      <c r="J370" s="180">
        <f>SUM(J35+J186)</f>
        <v>459179</v>
      </c>
      <c r="K370" s="180">
        <f>SUM(K35+K186)</f>
        <v>393849.75</v>
      </c>
      <c r="L370" s="180">
        <f>SUM(L35+L186)</f>
        <v>393849.75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3.2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89" t="s">
        <v>385</v>
      </c>
      <c r="K372" s="389"/>
      <c r="L372" s="389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388" t="s">
        <v>208</v>
      </c>
      <c r="L373" s="388"/>
    </row>
    <row r="374" spans="1:13" ht="12.75" customHeight="1">
      <c r="I374" s="286"/>
      <c r="K374" s="286"/>
      <c r="L374" s="286"/>
    </row>
    <row r="375" spans="1:13" ht="27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87" t="s">
        <v>209</v>
      </c>
      <c r="K375" s="387"/>
      <c r="L375" s="387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388" t="s">
        <v>208</v>
      </c>
      <c r="L376" s="388"/>
    </row>
    <row r="377" spans="1:13" ht="7.5" customHeight="1"/>
    <row r="378" spans="1:13" ht="18.75" customHeight="1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0.23622047244094491" top="1.8110236220472442" bottom="0.23622047244094491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11" workbookViewId="0">
      <selection activeCell="S31" sqref="S31"/>
    </sheetView>
  </sheetViews>
  <sheetFormatPr defaultColWidth="9.140625" defaultRowHeight="15"/>
  <cols>
    <col min="1" max="4" width="2" style="94" customWidth="1"/>
    <col min="5" max="5" width="2.140625" style="94" customWidth="1"/>
    <col min="6" max="6" width="3.5703125" style="250" customWidth="1"/>
    <col min="7" max="7" width="34.28515625" style="94" customWidth="1"/>
    <col min="8" max="8" width="4.7109375" style="94" customWidth="1"/>
    <col min="9" max="12" width="12.85546875" style="94" customWidth="1"/>
    <col min="13" max="13" width="0.140625" style="94" hidden="1" customWidth="1"/>
    <col min="14" max="14" width="6.140625" style="94" hidden="1" customWidth="1"/>
    <col min="15" max="15" width="8.85546875" style="94" hidden="1" customWidth="1"/>
    <col min="16" max="16" width="9.140625" style="94"/>
    <col min="17" max="17" width="6.140625" style="94" customWidth="1"/>
    <col min="18" max="18" width="9.140625" style="94"/>
    <col min="19" max="16384" width="9.140625" style="49"/>
  </cols>
  <sheetData>
    <row r="1" spans="1:17" ht="24.75" customHeight="1">
      <c r="G1" s="267"/>
      <c r="H1" s="268"/>
      <c r="I1" s="367" t="s">
        <v>372</v>
      </c>
      <c r="J1" s="367"/>
      <c r="K1" s="367"/>
      <c r="L1" s="367"/>
      <c r="M1" s="269"/>
      <c r="N1" s="252"/>
      <c r="O1" s="252"/>
      <c r="P1" s="252"/>
      <c r="Q1" s="252"/>
    </row>
    <row r="2" spans="1:17" ht="22.5" customHeight="1">
      <c r="H2" s="268"/>
      <c r="I2" s="368" t="s">
        <v>373</v>
      </c>
      <c r="J2" s="368"/>
      <c r="K2" s="368"/>
      <c r="L2" s="368"/>
      <c r="M2" s="269"/>
      <c r="N2" s="252"/>
      <c r="O2" s="252"/>
      <c r="P2" s="252"/>
      <c r="Q2" s="270"/>
    </row>
    <row r="3" spans="1:17" ht="13.5" customHeight="1">
      <c r="H3" s="95"/>
      <c r="I3" s="252" t="s">
        <v>374</v>
      </c>
      <c r="J3" s="252"/>
      <c r="K3" s="96"/>
      <c r="L3" s="96"/>
      <c r="M3" s="269"/>
      <c r="N3" s="252"/>
      <c r="O3" s="252"/>
      <c r="P3" s="252"/>
      <c r="Q3" s="97"/>
    </row>
    <row r="4" spans="1:17" ht="6" customHeight="1">
      <c r="G4" s="271" t="s">
        <v>0</v>
      </c>
      <c r="H4" s="268"/>
      <c r="I4" s="49"/>
      <c r="J4" s="96"/>
      <c r="K4" s="96"/>
      <c r="L4" s="96"/>
      <c r="M4" s="269"/>
      <c r="N4" s="272"/>
      <c r="O4" s="272"/>
      <c r="P4" s="252"/>
      <c r="Q4" s="97"/>
    </row>
    <row r="5" spans="1:17" ht="5.25" customHeight="1">
      <c r="H5" s="98"/>
      <c r="I5" s="49"/>
      <c r="J5" s="96"/>
      <c r="K5" s="96"/>
      <c r="L5" s="96"/>
      <c r="M5" s="269"/>
      <c r="N5" s="252"/>
      <c r="O5" s="252"/>
      <c r="P5" s="252"/>
      <c r="Q5" s="97"/>
    </row>
    <row r="6" spans="1:17" ht="3.75" customHeight="1">
      <c r="H6" s="98"/>
      <c r="I6" s="49"/>
      <c r="J6" s="99"/>
      <c r="K6" s="96"/>
      <c r="L6" s="96"/>
      <c r="M6" s="269"/>
      <c r="N6" s="252"/>
      <c r="O6" s="252"/>
      <c r="P6" s="252"/>
    </row>
    <row r="7" spans="1:17" ht="6.75" customHeight="1">
      <c r="H7" s="98"/>
      <c r="I7" s="49"/>
      <c r="K7" s="252"/>
      <c r="L7" s="252"/>
      <c r="M7" s="269"/>
      <c r="N7" s="252"/>
      <c r="O7" s="252"/>
      <c r="P7" s="252"/>
      <c r="Q7" s="100"/>
    </row>
    <row r="8" spans="1:17" ht="18" customHeight="1">
      <c r="A8" s="369" t="s">
        <v>396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73"/>
      <c r="K9" s="273"/>
      <c r="L9" s="262"/>
      <c r="M9" s="269"/>
    </row>
    <row r="10" spans="1:17" ht="18" customHeight="1">
      <c r="A10" s="373" t="s">
        <v>1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269"/>
    </row>
    <row r="11" spans="1:17" ht="18.75" customHeight="1">
      <c r="A11" s="370" t="s">
        <v>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269"/>
    </row>
    <row r="12" spans="1:17" ht="7.5" customHeight="1">
      <c r="A12" s="255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69"/>
    </row>
    <row r="13" spans="1:17" ht="14.25" customHeight="1">
      <c r="A13" s="255"/>
      <c r="B13" s="274"/>
      <c r="C13" s="274"/>
      <c r="D13" s="274"/>
      <c r="E13" s="274"/>
      <c r="F13" s="274"/>
      <c r="G13" s="372" t="s">
        <v>3</v>
      </c>
      <c r="H13" s="372"/>
      <c r="I13" s="372"/>
      <c r="J13" s="372"/>
      <c r="K13" s="372"/>
      <c r="L13" s="274"/>
      <c r="M13" s="269"/>
    </row>
    <row r="14" spans="1:17" ht="16.5" customHeight="1">
      <c r="A14" s="374" t="s">
        <v>397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269"/>
      <c r="P14" s="94" t="s">
        <v>11</v>
      </c>
    </row>
    <row r="15" spans="1:17" ht="15.75" customHeight="1">
      <c r="G15" s="350" t="s">
        <v>398</v>
      </c>
      <c r="H15" s="350"/>
      <c r="I15" s="350"/>
      <c r="J15" s="350"/>
      <c r="K15" s="350"/>
      <c r="M15" s="269"/>
    </row>
    <row r="16" spans="1:17" ht="12" customHeight="1">
      <c r="G16" s="375" t="s">
        <v>393</v>
      </c>
      <c r="H16" s="375"/>
      <c r="I16" s="375"/>
      <c r="J16" s="375"/>
      <c r="K16" s="375"/>
    </row>
    <row r="17" spans="1:13" ht="12" customHeight="1">
      <c r="B17" s="374" t="s">
        <v>4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</row>
    <row r="18" spans="1:13" ht="12" customHeight="1"/>
    <row r="19" spans="1:13" ht="12.75" customHeight="1">
      <c r="G19" s="350" t="s">
        <v>408</v>
      </c>
      <c r="H19" s="350"/>
      <c r="I19" s="350"/>
      <c r="J19" s="350"/>
      <c r="K19" s="350"/>
    </row>
    <row r="20" spans="1:13" ht="11.25" customHeight="1">
      <c r="G20" s="376" t="s">
        <v>5</v>
      </c>
      <c r="H20" s="376"/>
      <c r="I20" s="376"/>
      <c r="J20" s="376"/>
      <c r="K20" s="376"/>
    </row>
    <row r="21" spans="1:13" ht="11.25" customHeight="1">
      <c r="G21" s="252"/>
      <c r="H21" s="252"/>
      <c r="I21" s="252"/>
      <c r="J21" s="252"/>
      <c r="K21" s="252"/>
    </row>
    <row r="22" spans="1:13">
      <c r="B22" s="49"/>
      <c r="C22" s="49"/>
      <c r="D22" s="49"/>
      <c r="E22" s="377" t="s">
        <v>213</v>
      </c>
      <c r="F22" s="377"/>
      <c r="G22" s="377"/>
      <c r="H22" s="377"/>
      <c r="I22" s="377"/>
      <c r="J22" s="377"/>
      <c r="K22" s="377"/>
      <c r="L22" s="49"/>
    </row>
    <row r="23" spans="1:13" ht="12" customHeight="1">
      <c r="A23" s="386" t="s">
        <v>6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102"/>
    </row>
    <row r="24" spans="1:13" ht="12" customHeight="1">
      <c r="F24" s="94"/>
      <c r="J24" s="275"/>
      <c r="K24" s="262"/>
      <c r="L24" s="27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52"/>
      <c r="F26" s="251"/>
      <c r="I26" s="105"/>
      <c r="J26" s="105"/>
      <c r="K26" s="106" t="s">
        <v>8</v>
      </c>
      <c r="L26" s="104"/>
      <c r="M26" s="102"/>
    </row>
    <row r="27" spans="1:13" ht="12.75" customHeight="1">
      <c r="A27" s="378" t="s">
        <v>214</v>
      </c>
      <c r="B27" s="378"/>
      <c r="C27" s="378"/>
      <c r="D27" s="378"/>
      <c r="E27" s="378"/>
      <c r="F27" s="378"/>
      <c r="G27" s="378"/>
      <c r="H27" s="378"/>
      <c r="I27" s="378"/>
      <c r="K27" s="106" t="s">
        <v>9</v>
      </c>
      <c r="L27" s="107" t="s">
        <v>10</v>
      </c>
      <c r="M27" s="102"/>
    </row>
    <row r="28" spans="1:13" ht="43.5" customHeight="1">
      <c r="A28" s="378" t="s">
        <v>210</v>
      </c>
      <c r="B28" s="378"/>
      <c r="C28" s="378"/>
      <c r="D28" s="378"/>
      <c r="E28" s="378"/>
      <c r="F28" s="378"/>
      <c r="G28" s="378"/>
      <c r="H28" s="378"/>
      <c r="I28" s="378"/>
      <c r="J28" s="254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220</v>
      </c>
      <c r="I29" s="111"/>
      <c r="J29" s="112"/>
      <c r="K29" s="104"/>
      <c r="L29" s="104"/>
      <c r="M29" s="102"/>
    </row>
    <row r="30" spans="1:13" ht="13.5" customHeight="1">
      <c r="F30" s="94"/>
      <c r="G30" s="379" t="s">
        <v>14</v>
      </c>
      <c r="H30" s="379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221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80" t="s">
        <v>16</v>
      </c>
      <c r="B32" s="381"/>
      <c r="C32" s="381"/>
      <c r="D32" s="381"/>
      <c r="E32" s="381"/>
      <c r="F32" s="381"/>
      <c r="G32" s="384" t="s">
        <v>17</v>
      </c>
      <c r="H32" s="354" t="s">
        <v>18</v>
      </c>
      <c r="I32" s="356" t="s">
        <v>19</v>
      </c>
      <c r="J32" s="357"/>
      <c r="K32" s="358" t="s">
        <v>20</v>
      </c>
      <c r="L32" s="360" t="s">
        <v>21</v>
      </c>
      <c r="M32" s="121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55"/>
      <c r="I33" s="122" t="s">
        <v>22</v>
      </c>
      <c r="J33" s="123" t="s">
        <v>23</v>
      </c>
      <c r="K33" s="359"/>
      <c r="L33" s="361"/>
    </row>
    <row r="34" spans="1:18" ht="11.25" customHeight="1">
      <c r="A34" s="363" t="s">
        <v>24</v>
      </c>
      <c r="B34" s="364"/>
      <c r="C34" s="364"/>
      <c r="D34" s="364"/>
      <c r="E34" s="364"/>
      <c r="F34" s="365"/>
      <c r="G34" s="277">
        <v>2</v>
      </c>
      <c r="H34" s="278">
        <v>3</v>
      </c>
      <c r="I34" s="279" t="s">
        <v>25</v>
      </c>
      <c r="J34" s="280" t="s">
        <v>26</v>
      </c>
      <c r="K34" s="281">
        <v>6</v>
      </c>
      <c r="L34" s="28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128300</v>
      </c>
      <c r="J35" s="129">
        <f>SUM(J36+J47+J67+J88+J95+J115+J141+J160+J170)</f>
        <v>100000</v>
      </c>
      <c r="K35" s="130">
        <f>SUM(K36+K47+K67+K88+K95+K115+K141+K160+K170)</f>
        <v>64610.740000000005</v>
      </c>
      <c r="L35" s="129">
        <f>SUM(L36+L47+L67+L88+L95+L115+L141+L160+L170)</f>
        <v>64610.740000000005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18800</v>
      </c>
      <c r="J36" s="129">
        <f>SUM(J37+J43)</f>
        <v>14200</v>
      </c>
      <c r="K36" s="138">
        <f>SUM(K37+K43)</f>
        <v>9500</v>
      </c>
      <c r="L36" s="139">
        <f>SUM(L37+L43)</f>
        <v>9500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18500</v>
      </c>
      <c r="J37" s="129">
        <f>SUM(J38)</f>
        <v>13900</v>
      </c>
      <c r="K37" s="130">
        <f>SUM(K38)</f>
        <v>9500</v>
      </c>
      <c r="L37" s="129">
        <f>SUM(L38)</f>
        <v>9500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18500</v>
      </c>
      <c r="J38" s="129">
        <f t="shared" ref="J38:L39" si="0">SUM(J39)</f>
        <v>13900</v>
      </c>
      <c r="K38" s="129">
        <f t="shared" si="0"/>
        <v>9500</v>
      </c>
      <c r="L38" s="129">
        <f t="shared" si="0"/>
        <v>9500</v>
      </c>
      <c r="M38" s="49"/>
      <c r="Q38" s="28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18500</v>
      </c>
      <c r="J39" s="130">
        <f t="shared" si="0"/>
        <v>13900</v>
      </c>
      <c r="K39" s="130">
        <f t="shared" si="0"/>
        <v>9500</v>
      </c>
      <c r="L39" s="130">
        <f t="shared" si="0"/>
        <v>9500</v>
      </c>
      <c r="M39" s="49"/>
      <c r="Q39" s="28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18500</v>
      </c>
      <c r="J40" s="146">
        <v>13900</v>
      </c>
      <c r="K40" s="146">
        <v>9500</v>
      </c>
      <c r="L40" s="146">
        <v>9500</v>
      </c>
      <c r="M40" s="49"/>
      <c r="Q40" s="28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8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8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300</v>
      </c>
      <c r="J43" s="129">
        <f t="shared" si="1"/>
        <v>300</v>
      </c>
      <c r="K43" s="130">
        <f t="shared" si="1"/>
        <v>0</v>
      </c>
      <c r="L43" s="129">
        <f t="shared" si="1"/>
        <v>0</v>
      </c>
      <c r="M43" s="49"/>
      <c r="Q43" s="28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300</v>
      </c>
      <c r="J44" s="129">
        <f t="shared" si="1"/>
        <v>300</v>
      </c>
      <c r="K44" s="129">
        <f t="shared" si="1"/>
        <v>0</v>
      </c>
      <c r="L44" s="129">
        <f t="shared" si="1"/>
        <v>0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300</v>
      </c>
      <c r="J45" s="129">
        <f t="shared" si="1"/>
        <v>300</v>
      </c>
      <c r="K45" s="129">
        <f t="shared" si="1"/>
        <v>0</v>
      </c>
      <c r="L45" s="129">
        <f t="shared" si="1"/>
        <v>0</v>
      </c>
      <c r="M45" s="49"/>
      <c r="Q45" s="28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300</v>
      </c>
      <c r="J46" s="146">
        <v>300</v>
      </c>
      <c r="K46" s="146">
        <v>0</v>
      </c>
      <c r="L46" s="146">
        <v>0</v>
      </c>
      <c r="M46" s="49"/>
      <c r="Q46" s="28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109500</v>
      </c>
      <c r="J47" s="151">
        <f t="shared" si="2"/>
        <v>85800</v>
      </c>
      <c r="K47" s="150">
        <f t="shared" si="2"/>
        <v>55110.740000000005</v>
      </c>
      <c r="L47" s="150">
        <f t="shared" si="2"/>
        <v>55110.740000000005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109500</v>
      </c>
      <c r="J48" s="130">
        <f t="shared" si="2"/>
        <v>85800</v>
      </c>
      <c r="K48" s="129">
        <f t="shared" si="2"/>
        <v>55110.740000000005</v>
      </c>
      <c r="L48" s="130">
        <f t="shared" si="2"/>
        <v>55110.740000000005</v>
      </c>
      <c r="M48" s="49"/>
      <c r="Q48" s="49"/>
      <c r="R48" s="28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109500</v>
      </c>
      <c r="J49" s="130">
        <f t="shared" si="2"/>
        <v>85800</v>
      </c>
      <c r="K49" s="139">
        <f t="shared" si="2"/>
        <v>55110.740000000005</v>
      </c>
      <c r="L49" s="139">
        <f t="shared" si="2"/>
        <v>55110.740000000005</v>
      </c>
      <c r="M49" s="49"/>
      <c r="Q49" s="28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109500</v>
      </c>
      <c r="J50" s="157">
        <f>SUM(J51:J66)</f>
        <v>85800</v>
      </c>
      <c r="K50" s="158">
        <f>SUM(K51:K66)</f>
        <v>55110.740000000005</v>
      </c>
      <c r="L50" s="158">
        <f>SUM(L51:L66)</f>
        <v>55110.740000000005</v>
      </c>
      <c r="M50" s="49"/>
      <c r="Q50" s="28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91800</v>
      </c>
      <c r="J51" s="146">
        <v>71800</v>
      </c>
      <c r="K51" s="146">
        <v>50998.76</v>
      </c>
      <c r="L51" s="146">
        <v>50998.76</v>
      </c>
      <c r="M51" s="49"/>
      <c r="Q51" s="28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8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900</v>
      </c>
      <c r="J53" s="146">
        <v>700</v>
      </c>
      <c r="K53" s="146">
        <v>700</v>
      </c>
      <c r="L53" s="146">
        <v>700</v>
      </c>
      <c r="M53" s="49"/>
      <c r="Q53" s="28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8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8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8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8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8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1000</v>
      </c>
      <c r="J59" s="146">
        <v>800</v>
      </c>
      <c r="K59" s="146">
        <v>344</v>
      </c>
      <c r="L59" s="146">
        <v>344</v>
      </c>
      <c r="M59" s="49"/>
      <c r="Q59" s="28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8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8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2000</v>
      </c>
      <c r="J62" s="146">
        <v>1200</v>
      </c>
      <c r="K62" s="146">
        <v>0</v>
      </c>
      <c r="L62" s="146">
        <v>0</v>
      </c>
      <c r="M62" s="49"/>
      <c r="Q62" s="28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8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8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8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13800</v>
      </c>
      <c r="J66" s="146">
        <v>11300</v>
      </c>
      <c r="K66" s="146">
        <v>3067.98</v>
      </c>
      <c r="L66" s="146">
        <v>3067.98</v>
      </c>
      <c r="M66" s="49"/>
      <c r="Q66" s="28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8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8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8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8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8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8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8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8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8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8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8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8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8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8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8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8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8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8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8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8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t="12.75" hidden="1" customHeight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t="12.75" hidden="1" customHeight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8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128300</v>
      </c>
      <c r="J370" s="180">
        <f>SUM(J35+J186)</f>
        <v>100000</v>
      </c>
      <c r="K370" s="180">
        <f>SUM(K35+K186)</f>
        <v>64610.740000000005</v>
      </c>
      <c r="L370" s="180">
        <f>SUM(L35+L186)</f>
        <v>64610.740000000005</v>
      </c>
      <c r="M370" s="49"/>
    </row>
    <row r="371" spans="1:13" ht="18.75" customHeight="1">
      <c r="G371" s="131"/>
      <c r="H371" s="128"/>
      <c r="I371" s="212"/>
      <c r="J371" s="257"/>
      <c r="K371" s="257"/>
      <c r="L371" s="257"/>
    </row>
    <row r="372" spans="1:13" ht="23.25" customHeight="1">
      <c r="A372" s="366" t="s">
        <v>384</v>
      </c>
      <c r="B372" s="366"/>
      <c r="C372" s="366"/>
      <c r="D372" s="366"/>
      <c r="E372" s="366"/>
      <c r="F372" s="366"/>
      <c r="G372" s="366"/>
      <c r="H372" s="253"/>
      <c r="I372" s="213"/>
      <c r="J372" s="362" t="s">
        <v>385</v>
      </c>
      <c r="K372" s="362"/>
      <c r="L372" s="362"/>
    </row>
    <row r="373" spans="1:13" ht="18.75" customHeight="1">
      <c r="A373" s="214"/>
      <c r="B373" s="214"/>
      <c r="C373" s="214"/>
      <c r="D373" s="353" t="s">
        <v>386</v>
      </c>
      <c r="E373" s="353"/>
      <c r="F373" s="353"/>
      <c r="G373" s="353"/>
      <c r="H373" s="49"/>
      <c r="I373" s="285" t="s">
        <v>207</v>
      </c>
      <c r="K373" s="288" t="s">
        <v>208</v>
      </c>
      <c r="L373" s="288"/>
    </row>
    <row r="374" spans="1:13" ht="12.75" customHeight="1">
      <c r="I374" s="286"/>
      <c r="K374" s="286"/>
      <c r="L374" s="286"/>
    </row>
    <row r="375" spans="1:13" ht="27" customHeight="1">
      <c r="A375" s="349" t="s">
        <v>394</v>
      </c>
      <c r="B375" s="349"/>
      <c r="C375" s="349"/>
      <c r="D375" s="349"/>
      <c r="E375" s="349"/>
      <c r="F375" s="349"/>
      <c r="G375" s="349"/>
      <c r="I375" s="286"/>
      <c r="J375" s="350" t="s">
        <v>209</v>
      </c>
      <c r="K375" s="350"/>
      <c r="L375" s="350"/>
    </row>
    <row r="376" spans="1:13" ht="33.75" customHeight="1">
      <c r="D376" s="351" t="s">
        <v>387</v>
      </c>
      <c r="E376" s="352"/>
      <c r="F376" s="352"/>
      <c r="G376" s="352"/>
      <c r="H376" s="215"/>
      <c r="I376" s="287" t="s">
        <v>207</v>
      </c>
      <c r="K376" s="288" t="s">
        <v>208</v>
      </c>
      <c r="L376" s="288"/>
    </row>
    <row r="377" spans="1:13" ht="7.5" customHeight="1"/>
    <row r="378" spans="1:13" ht="18.75" customHeight="1">
      <c r="A378" s="50" t="s">
        <v>371</v>
      </c>
      <c r="B378" s="50"/>
      <c r="C378" s="263"/>
      <c r="D378" s="264"/>
      <c r="E378" s="264"/>
      <c r="F378" s="265"/>
      <c r="G378" s="264"/>
    </row>
    <row r="379" spans="1:13">
      <c r="A379" s="18" t="s">
        <v>346</v>
      </c>
      <c r="B379" s="18"/>
      <c r="C379" s="259"/>
    </row>
  </sheetData>
  <mergeCells count="30">
    <mergeCell ref="G20:K20"/>
    <mergeCell ref="A27:I27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1.2204724409448819" bottom="0.82677165354330717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A37" sqref="A37:C38"/>
    </sheetView>
  </sheetViews>
  <sheetFormatPr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/>
    <col min="10" max="256" width="9.140625" style="49"/>
    <col min="257" max="257" width="6.42578125" style="49" customWidth="1"/>
    <col min="258" max="258" width="13.7109375" style="49" customWidth="1"/>
    <col min="259" max="259" width="11.5703125" style="49" customWidth="1"/>
    <col min="260" max="260" width="9.140625" style="49"/>
    <col min="261" max="261" width="7.140625" style="49" customWidth="1"/>
    <col min="262" max="262" width="13.7109375" style="49" customWidth="1"/>
    <col min="263" max="263" width="10" style="49" customWidth="1"/>
    <col min="264" max="264" width="13.5703125" style="49" customWidth="1"/>
    <col min="265" max="512" width="9.140625" style="49"/>
    <col min="513" max="513" width="6.42578125" style="49" customWidth="1"/>
    <col min="514" max="514" width="13.7109375" style="49" customWidth="1"/>
    <col min="515" max="515" width="11.5703125" style="49" customWidth="1"/>
    <col min="516" max="516" width="9.140625" style="49"/>
    <col min="517" max="517" width="7.140625" style="49" customWidth="1"/>
    <col min="518" max="518" width="13.7109375" style="49" customWidth="1"/>
    <col min="519" max="519" width="10" style="49" customWidth="1"/>
    <col min="520" max="520" width="13.5703125" style="49" customWidth="1"/>
    <col min="521" max="768" width="9.140625" style="49"/>
    <col min="769" max="769" width="6.42578125" style="49" customWidth="1"/>
    <col min="770" max="770" width="13.7109375" style="49" customWidth="1"/>
    <col min="771" max="771" width="11.5703125" style="49" customWidth="1"/>
    <col min="772" max="772" width="9.140625" style="49"/>
    <col min="773" max="773" width="7.140625" style="49" customWidth="1"/>
    <col min="774" max="774" width="13.7109375" style="49" customWidth="1"/>
    <col min="775" max="775" width="10" style="49" customWidth="1"/>
    <col min="776" max="776" width="13.5703125" style="49" customWidth="1"/>
    <col min="777" max="1024" width="9.140625" style="49"/>
    <col min="1025" max="1025" width="6.42578125" style="49" customWidth="1"/>
    <col min="1026" max="1026" width="13.7109375" style="49" customWidth="1"/>
    <col min="1027" max="1027" width="11.5703125" style="49" customWidth="1"/>
    <col min="1028" max="1028" width="9.140625" style="49"/>
    <col min="1029" max="1029" width="7.140625" style="49" customWidth="1"/>
    <col min="1030" max="1030" width="13.7109375" style="49" customWidth="1"/>
    <col min="1031" max="1031" width="10" style="49" customWidth="1"/>
    <col min="1032" max="1032" width="13.5703125" style="49" customWidth="1"/>
    <col min="1033" max="1280" width="9.140625" style="49"/>
    <col min="1281" max="1281" width="6.42578125" style="49" customWidth="1"/>
    <col min="1282" max="1282" width="13.7109375" style="49" customWidth="1"/>
    <col min="1283" max="1283" width="11.5703125" style="49" customWidth="1"/>
    <col min="1284" max="1284" width="9.140625" style="49"/>
    <col min="1285" max="1285" width="7.140625" style="49" customWidth="1"/>
    <col min="1286" max="1286" width="13.7109375" style="49" customWidth="1"/>
    <col min="1287" max="1287" width="10" style="49" customWidth="1"/>
    <col min="1288" max="1288" width="13.5703125" style="49" customWidth="1"/>
    <col min="1289" max="1536" width="9.140625" style="49"/>
    <col min="1537" max="1537" width="6.42578125" style="49" customWidth="1"/>
    <col min="1538" max="1538" width="13.7109375" style="49" customWidth="1"/>
    <col min="1539" max="1539" width="11.5703125" style="49" customWidth="1"/>
    <col min="1540" max="1540" width="9.140625" style="49"/>
    <col min="1541" max="1541" width="7.140625" style="49" customWidth="1"/>
    <col min="1542" max="1542" width="13.7109375" style="49" customWidth="1"/>
    <col min="1543" max="1543" width="10" style="49" customWidth="1"/>
    <col min="1544" max="1544" width="13.5703125" style="49" customWidth="1"/>
    <col min="1545" max="1792" width="9.140625" style="49"/>
    <col min="1793" max="1793" width="6.42578125" style="49" customWidth="1"/>
    <col min="1794" max="1794" width="13.7109375" style="49" customWidth="1"/>
    <col min="1795" max="1795" width="11.5703125" style="49" customWidth="1"/>
    <col min="1796" max="1796" width="9.140625" style="49"/>
    <col min="1797" max="1797" width="7.140625" style="49" customWidth="1"/>
    <col min="1798" max="1798" width="13.7109375" style="49" customWidth="1"/>
    <col min="1799" max="1799" width="10" style="49" customWidth="1"/>
    <col min="1800" max="1800" width="13.5703125" style="49" customWidth="1"/>
    <col min="1801" max="2048" width="9.140625" style="49"/>
    <col min="2049" max="2049" width="6.42578125" style="49" customWidth="1"/>
    <col min="2050" max="2050" width="13.7109375" style="49" customWidth="1"/>
    <col min="2051" max="2051" width="11.5703125" style="49" customWidth="1"/>
    <col min="2052" max="2052" width="9.140625" style="49"/>
    <col min="2053" max="2053" width="7.140625" style="49" customWidth="1"/>
    <col min="2054" max="2054" width="13.7109375" style="49" customWidth="1"/>
    <col min="2055" max="2055" width="10" style="49" customWidth="1"/>
    <col min="2056" max="2056" width="13.5703125" style="49" customWidth="1"/>
    <col min="2057" max="2304" width="9.140625" style="49"/>
    <col min="2305" max="2305" width="6.42578125" style="49" customWidth="1"/>
    <col min="2306" max="2306" width="13.7109375" style="49" customWidth="1"/>
    <col min="2307" max="2307" width="11.5703125" style="49" customWidth="1"/>
    <col min="2308" max="2308" width="9.140625" style="49"/>
    <col min="2309" max="2309" width="7.140625" style="49" customWidth="1"/>
    <col min="2310" max="2310" width="13.7109375" style="49" customWidth="1"/>
    <col min="2311" max="2311" width="10" style="49" customWidth="1"/>
    <col min="2312" max="2312" width="13.5703125" style="49" customWidth="1"/>
    <col min="2313" max="2560" width="9.140625" style="49"/>
    <col min="2561" max="2561" width="6.42578125" style="49" customWidth="1"/>
    <col min="2562" max="2562" width="13.7109375" style="49" customWidth="1"/>
    <col min="2563" max="2563" width="11.5703125" style="49" customWidth="1"/>
    <col min="2564" max="2564" width="9.140625" style="49"/>
    <col min="2565" max="2565" width="7.140625" style="49" customWidth="1"/>
    <col min="2566" max="2566" width="13.7109375" style="49" customWidth="1"/>
    <col min="2567" max="2567" width="10" style="49" customWidth="1"/>
    <col min="2568" max="2568" width="13.5703125" style="49" customWidth="1"/>
    <col min="2569" max="2816" width="9.140625" style="49"/>
    <col min="2817" max="2817" width="6.42578125" style="49" customWidth="1"/>
    <col min="2818" max="2818" width="13.7109375" style="49" customWidth="1"/>
    <col min="2819" max="2819" width="11.5703125" style="49" customWidth="1"/>
    <col min="2820" max="2820" width="9.140625" style="49"/>
    <col min="2821" max="2821" width="7.140625" style="49" customWidth="1"/>
    <col min="2822" max="2822" width="13.7109375" style="49" customWidth="1"/>
    <col min="2823" max="2823" width="10" style="49" customWidth="1"/>
    <col min="2824" max="2824" width="13.5703125" style="49" customWidth="1"/>
    <col min="2825" max="3072" width="9.140625" style="49"/>
    <col min="3073" max="3073" width="6.42578125" style="49" customWidth="1"/>
    <col min="3074" max="3074" width="13.7109375" style="49" customWidth="1"/>
    <col min="3075" max="3075" width="11.5703125" style="49" customWidth="1"/>
    <col min="3076" max="3076" width="9.140625" style="49"/>
    <col min="3077" max="3077" width="7.140625" style="49" customWidth="1"/>
    <col min="3078" max="3078" width="13.7109375" style="49" customWidth="1"/>
    <col min="3079" max="3079" width="10" style="49" customWidth="1"/>
    <col min="3080" max="3080" width="13.5703125" style="49" customWidth="1"/>
    <col min="3081" max="3328" width="9.140625" style="49"/>
    <col min="3329" max="3329" width="6.42578125" style="49" customWidth="1"/>
    <col min="3330" max="3330" width="13.7109375" style="49" customWidth="1"/>
    <col min="3331" max="3331" width="11.5703125" style="49" customWidth="1"/>
    <col min="3332" max="3332" width="9.140625" style="49"/>
    <col min="3333" max="3333" width="7.140625" style="49" customWidth="1"/>
    <col min="3334" max="3334" width="13.7109375" style="49" customWidth="1"/>
    <col min="3335" max="3335" width="10" style="49" customWidth="1"/>
    <col min="3336" max="3336" width="13.5703125" style="49" customWidth="1"/>
    <col min="3337" max="3584" width="9.140625" style="49"/>
    <col min="3585" max="3585" width="6.42578125" style="49" customWidth="1"/>
    <col min="3586" max="3586" width="13.7109375" style="49" customWidth="1"/>
    <col min="3587" max="3587" width="11.5703125" style="49" customWidth="1"/>
    <col min="3588" max="3588" width="9.140625" style="49"/>
    <col min="3589" max="3589" width="7.140625" style="49" customWidth="1"/>
    <col min="3590" max="3590" width="13.7109375" style="49" customWidth="1"/>
    <col min="3591" max="3591" width="10" style="49" customWidth="1"/>
    <col min="3592" max="3592" width="13.5703125" style="49" customWidth="1"/>
    <col min="3593" max="3840" width="9.140625" style="49"/>
    <col min="3841" max="3841" width="6.42578125" style="49" customWidth="1"/>
    <col min="3842" max="3842" width="13.7109375" style="49" customWidth="1"/>
    <col min="3843" max="3843" width="11.5703125" style="49" customWidth="1"/>
    <col min="3844" max="3844" width="9.140625" style="49"/>
    <col min="3845" max="3845" width="7.140625" style="49" customWidth="1"/>
    <col min="3846" max="3846" width="13.7109375" style="49" customWidth="1"/>
    <col min="3847" max="3847" width="10" style="49" customWidth="1"/>
    <col min="3848" max="3848" width="13.5703125" style="49" customWidth="1"/>
    <col min="3849" max="4096" width="9.140625" style="49"/>
    <col min="4097" max="4097" width="6.42578125" style="49" customWidth="1"/>
    <col min="4098" max="4098" width="13.7109375" style="49" customWidth="1"/>
    <col min="4099" max="4099" width="11.5703125" style="49" customWidth="1"/>
    <col min="4100" max="4100" width="9.140625" style="49"/>
    <col min="4101" max="4101" width="7.140625" style="49" customWidth="1"/>
    <col min="4102" max="4102" width="13.7109375" style="49" customWidth="1"/>
    <col min="4103" max="4103" width="10" style="49" customWidth="1"/>
    <col min="4104" max="4104" width="13.5703125" style="49" customWidth="1"/>
    <col min="4105" max="4352" width="9.140625" style="49"/>
    <col min="4353" max="4353" width="6.42578125" style="49" customWidth="1"/>
    <col min="4354" max="4354" width="13.7109375" style="49" customWidth="1"/>
    <col min="4355" max="4355" width="11.5703125" style="49" customWidth="1"/>
    <col min="4356" max="4356" width="9.140625" style="49"/>
    <col min="4357" max="4357" width="7.140625" style="49" customWidth="1"/>
    <col min="4358" max="4358" width="13.7109375" style="49" customWidth="1"/>
    <col min="4359" max="4359" width="10" style="49" customWidth="1"/>
    <col min="4360" max="4360" width="13.5703125" style="49" customWidth="1"/>
    <col min="4361" max="4608" width="9.140625" style="49"/>
    <col min="4609" max="4609" width="6.42578125" style="49" customWidth="1"/>
    <col min="4610" max="4610" width="13.7109375" style="49" customWidth="1"/>
    <col min="4611" max="4611" width="11.5703125" style="49" customWidth="1"/>
    <col min="4612" max="4612" width="9.140625" style="49"/>
    <col min="4613" max="4613" width="7.140625" style="49" customWidth="1"/>
    <col min="4614" max="4614" width="13.7109375" style="49" customWidth="1"/>
    <col min="4615" max="4615" width="10" style="49" customWidth="1"/>
    <col min="4616" max="4616" width="13.5703125" style="49" customWidth="1"/>
    <col min="4617" max="4864" width="9.140625" style="49"/>
    <col min="4865" max="4865" width="6.42578125" style="49" customWidth="1"/>
    <col min="4866" max="4866" width="13.7109375" style="49" customWidth="1"/>
    <col min="4867" max="4867" width="11.5703125" style="49" customWidth="1"/>
    <col min="4868" max="4868" width="9.140625" style="49"/>
    <col min="4869" max="4869" width="7.140625" style="49" customWidth="1"/>
    <col min="4870" max="4870" width="13.7109375" style="49" customWidth="1"/>
    <col min="4871" max="4871" width="10" style="49" customWidth="1"/>
    <col min="4872" max="4872" width="13.5703125" style="49" customWidth="1"/>
    <col min="4873" max="5120" width="9.140625" style="49"/>
    <col min="5121" max="5121" width="6.42578125" style="49" customWidth="1"/>
    <col min="5122" max="5122" width="13.7109375" style="49" customWidth="1"/>
    <col min="5123" max="5123" width="11.5703125" style="49" customWidth="1"/>
    <col min="5124" max="5124" width="9.140625" style="49"/>
    <col min="5125" max="5125" width="7.140625" style="49" customWidth="1"/>
    <col min="5126" max="5126" width="13.7109375" style="49" customWidth="1"/>
    <col min="5127" max="5127" width="10" style="49" customWidth="1"/>
    <col min="5128" max="5128" width="13.5703125" style="49" customWidth="1"/>
    <col min="5129" max="5376" width="9.140625" style="49"/>
    <col min="5377" max="5377" width="6.42578125" style="49" customWidth="1"/>
    <col min="5378" max="5378" width="13.7109375" style="49" customWidth="1"/>
    <col min="5379" max="5379" width="11.5703125" style="49" customWidth="1"/>
    <col min="5380" max="5380" width="9.140625" style="49"/>
    <col min="5381" max="5381" width="7.140625" style="49" customWidth="1"/>
    <col min="5382" max="5382" width="13.7109375" style="49" customWidth="1"/>
    <col min="5383" max="5383" width="10" style="49" customWidth="1"/>
    <col min="5384" max="5384" width="13.5703125" style="49" customWidth="1"/>
    <col min="5385" max="5632" width="9.140625" style="49"/>
    <col min="5633" max="5633" width="6.42578125" style="49" customWidth="1"/>
    <col min="5634" max="5634" width="13.7109375" style="49" customWidth="1"/>
    <col min="5635" max="5635" width="11.5703125" style="49" customWidth="1"/>
    <col min="5636" max="5636" width="9.140625" style="49"/>
    <col min="5637" max="5637" width="7.140625" style="49" customWidth="1"/>
    <col min="5638" max="5638" width="13.7109375" style="49" customWidth="1"/>
    <col min="5639" max="5639" width="10" style="49" customWidth="1"/>
    <col min="5640" max="5640" width="13.5703125" style="49" customWidth="1"/>
    <col min="5641" max="5888" width="9.140625" style="49"/>
    <col min="5889" max="5889" width="6.42578125" style="49" customWidth="1"/>
    <col min="5890" max="5890" width="13.7109375" style="49" customWidth="1"/>
    <col min="5891" max="5891" width="11.5703125" style="49" customWidth="1"/>
    <col min="5892" max="5892" width="9.140625" style="49"/>
    <col min="5893" max="5893" width="7.140625" style="49" customWidth="1"/>
    <col min="5894" max="5894" width="13.7109375" style="49" customWidth="1"/>
    <col min="5895" max="5895" width="10" style="49" customWidth="1"/>
    <col min="5896" max="5896" width="13.5703125" style="49" customWidth="1"/>
    <col min="5897" max="6144" width="9.140625" style="49"/>
    <col min="6145" max="6145" width="6.42578125" style="49" customWidth="1"/>
    <col min="6146" max="6146" width="13.7109375" style="49" customWidth="1"/>
    <col min="6147" max="6147" width="11.5703125" style="49" customWidth="1"/>
    <col min="6148" max="6148" width="9.140625" style="49"/>
    <col min="6149" max="6149" width="7.140625" style="49" customWidth="1"/>
    <col min="6150" max="6150" width="13.7109375" style="49" customWidth="1"/>
    <col min="6151" max="6151" width="10" style="49" customWidth="1"/>
    <col min="6152" max="6152" width="13.5703125" style="49" customWidth="1"/>
    <col min="6153" max="6400" width="9.140625" style="49"/>
    <col min="6401" max="6401" width="6.42578125" style="49" customWidth="1"/>
    <col min="6402" max="6402" width="13.7109375" style="49" customWidth="1"/>
    <col min="6403" max="6403" width="11.5703125" style="49" customWidth="1"/>
    <col min="6404" max="6404" width="9.140625" style="49"/>
    <col min="6405" max="6405" width="7.140625" style="49" customWidth="1"/>
    <col min="6406" max="6406" width="13.7109375" style="49" customWidth="1"/>
    <col min="6407" max="6407" width="10" style="49" customWidth="1"/>
    <col min="6408" max="6408" width="13.5703125" style="49" customWidth="1"/>
    <col min="6409" max="6656" width="9.140625" style="49"/>
    <col min="6657" max="6657" width="6.42578125" style="49" customWidth="1"/>
    <col min="6658" max="6658" width="13.7109375" style="49" customWidth="1"/>
    <col min="6659" max="6659" width="11.5703125" style="49" customWidth="1"/>
    <col min="6660" max="6660" width="9.140625" style="49"/>
    <col min="6661" max="6661" width="7.140625" style="49" customWidth="1"/>
    <col min="6662" max="6662" width="13.7109375" style="49" customWidth="1"/>
    <col min="6663" max="6663" width="10" style="49" customWidth="1"/>
    <col min="6664" max="6664" width="13.5703125" style="49" customWidth="1"/>
    <col min="6665" max="6912" width="9.140625" style="49"/>
    <col min="6913" max="6913" width="6.42578125" style="49" customWidth="1"/>
    <col min="6914" max="6914" width="13.7109375" style="49" customWidth="1"/>
    <col min="6915" max="6915" width="11.5703125" style="49" customWidth="1"/>
    <col min="6916" max="6916" width="9.140625" style="49"/>
    <col min="6917" max="6917" width="7.140625" style="49" customWidth="1"/>
    <col min="6918" max="6918" width="13.7109375" style="49" customWidth="1"/>
    <col min="6919" max="6919" width="10" style="49" customWidth="1"/>
    <col min="6920" max="6920" width="13.5703125" style="49" customWidth="1"/>
    <col min="6921" max="7168" width="9.140625" style="49"/>
    <col min="7169" max="7169" width="6.42578125" style="49" customWidth="1"/>
    <col min="7170" max="7170" width="13.7109375" style="49" customWidth="1"/>
    <col min="7171" max="7171" width="11.5703125" style="49" customWidth="1"/>
    <col min="7172" max="7172" width="9.140625" style="49"/>
    <col min="7173" max="7173" width="7.140625" style="49" customWidth="1"/>
    <col min="7174" max="7174" width="13.7109375" style="49" customWidth="1"/>
    <col min="7175" max="7175" width="10" style="49" customWidth="1"/>
    <col min="7176" max="7176" width="13.5703125" style="49" customWidth="1"/>
    <col min="7177" max="7424" width="9.140625" style="49"/>
    <col min="7425" max="7425" width="6.42578125" style="49" customWidth="1"/>
    <col min="7426" max="7426" width="13.7109375" style="49" customWidth="1"/>
    <col min="7427" max="7427" width="11.5703125" style="49" customWidth="1"/>
    <col min="7428" max="7428" width="9.140625" style="49"/>
    <col min="7429" max="7429" width="7.140625" style="49" customWidth="1"/>
    <col min="7430" max="7430" width="13.7109375" style="49" customWidth="1"/>
    <col min="7431" max="7431" width="10" style="49" customWidth="1"/>
    <col min="7432" max="7432" width="13.5703125" style="49" customWidth="1"/>
    <col min="7433" max="7680" width="9.140625" style="49"/>
    <col min="7681" max="7681" width="6.42578125" style="49" customWidth="1"/>
    <col min="7682" max="7682" width="13.7109375" style="49" customWidth="1"/>
    <col min="7683" max="7683" width="11.5703125" style="49" customWidth="1"/>
    <col min="7684" max="7684" width="9.140625" style="49"/>
    <col min="7685" max="7685" width="7.140625" style="49" customWidth="1"/>
    <col min="7686" max="7686" width="13.7109375" style="49" customWidth="1"/>
    <col min="7687" max="7687" width="10" style="49" customWidth="1"/>
    <col min="7688" max="7688" width="13.5703125" style="49" customWidth="1"/>
    <col min="7689" max="7936" width="9.140625" style="49"/>
    <col min="7937" max="7937" width="6.42578125" style="49" customWidth="1"/>
    <col min="7938" max="7938" width="13.7109375" style="49" customWidth="1"/>
    <col min="7939" max="7939" width="11.5703125" style="49" customWidth="1"/>
    <col min="7940" max="7940" width="9.140625" style="49"/>
    <col min="7941" max="7941" width="7.140625" style="49" customWidth="1"/>
    <col min="7942" max="7942" width="13.7109375" style="49" customWidth="1"/>
    <col min="7943" max="7943" width="10" style="49" customWidth="1"/>
    <col min="7944" max="7944" width="13.5703125" style="49" customWidth="1"/>
    <col min="7945" max="8192" width="9.140625" style="49"/>
    <col min="8193" max="8193" width="6.42578125" style="49" customWidth="1"/>
    <col min="8194" max="8194" width="13.7109375" style="49" customWidth="1"/>
    <col min="8195" max="8195" width="11.5703125" style="49" customWidth="1"/>
    <col min="8196" max="8196" width="9.140625" style="49"/>
    <col min="8197" max="8197" width="7.140625" style="49" customWidth="1"/>
    <col min="8198" max="8198" width="13.7109375" style="49" customWidth="1"/>
    <col min="8199" max="8199" width="10" style="49" customWidth="1"/>
    <col min="8200" max="8200" width="13.5703125" style="49" customWidth="1"/>
    <col min="8201" max="8448" width="9.140625" style="49"/>
    <col min="8449" max="8449" width="6.42578125" style="49" customWidth="1"/>
    <col min="8450" max="8450" width="13.7109375" style="49" customWidth="1"/>
    <col min="8451" max="8451" width="11.5703125" style="49" customWidth="1"/>
    <col min="8452" max="8452" width="9.140625" style="49"/>
    <col min="8453" max="8453" width="7.140625" style="49" customWidth="1"/>
    <col min="8454" max="8454" width="13.7109375" style="49" customWidth="1"/>
    <col min="8455" max="8455" width="10" style="49" customWidth="1"/>
    <col min="8456" max="8456" width="13.5703125" style="49" customWidth="1"/>
    <col min="8457" max="8704" width="9.140625" style="49"/>
    <col min="8705" max="8705" width="6.42578125" style="49" customWidth="1"/>
    <col min="8706" max="8706" width="13.7109375" style="49" customWidth="1"/>
    <col min="8707" max="8707" width="11.5703125" style="49" customWidth="1"/>
    <col min="8708" max="8708" width="9.140625" style="49"/>
    <col min="8709" max="8709" width="7.140625" style="49" customWidth="1"/>
    <col min="8710" max="8710" width="13.7109375" style="49" customWidth="1"/>
    <col min="8711" max="8711" width="10" style="49" customWidth="1"/>
    <col min="8712" max="8712" width="13.5703125" style="49" customWidth="1"/>
    <col min="8713" max="8960" width="9.140625" style="49"/>
    <col min="8961" max="8961" width="6.42578125" style="49" customWidth="1"/>
    <col min="8962" max="8962" width="13.7109375" style="49" customWidth="1"/>
    <col min="8963" max="8963" width="11.5703125" style="49" customWidth="1"/>
    <col min="8964" max="8964" width="9.140625" style="49"/>
    <col min="8965" max="8965" width="7.140625" style="49" customWidth="1"/>
    <col min="8966" max="8966" width="13.7109375" style="49" customWidth="1"/>
    <col min="8967" max="8967" width="10" style="49" customWidth="1"/>
    <col min="8968" max="8968" width="13.5703125" style="49" customWidth="1"/>
    <col min="8969" max="9216" width="9.140625" style="49"/>
    <col min="9217" max="9217" width="6.42578125" style="49" customWidth="1"/>
    <col min="9218" max="9218" width="13.7109375" style="49" customWidth="1"/>
    <col min="9219" max="9219" width="11.5703125" style="49" customWidth="1"/>
    <col min="9220" max="9220" width="9.140625" style="49"/>
    <col min="9221" max="9221" width="7.140625" style="49" customWidth="1"/>
    <col min="9222" max="9222" width="13.7109375" style="49" customWidth="1"/>
    <col min="9223" max="9223" width="10" style="49" customWidth="1"/>
    <col min="9224" max="9224" width="13.5703125" style="49" customWidth="1"/>
    <col min="9225" max="9472" width="9.140625" style="49"/>
    <col min="9473" max="9473" width="6.42578125" style="49" customWidth="1"/>
    <col min="9474" max="9474" width="13.7109375" style="49" customWidth="1"/>
    <col min="9475" max="9475" width="11.5703125" style="49" customWidth="1"/>
    <col min="9476" max="9476" width="9.140625" style="49"/>
    <col min="9477" max="9477" width="7.140625" style="49" customWidth="1"/>
    <col min="9478" max="9478" width="13.7109375" style="49" customWidth="1"/>
    <col min="9479" max="9479" width="10" style="49" customWidth="1"/>
    <col min="9480" max="9480" width="13.5703125" style="49" customWidth="1"/>
    <col min="9481" max="9728" width="9.140625" style="49"/>
    <col min="9729" max="9729" width="6.42578125" style="49" customWidth="1"/>
    <col min="9730" max="9730" width="13.7109375" style="49" customWidth="1"/>
    <col min="9731" max="9731" width="11.5703125" style="49" customWidth="1"/>
    <col min="9732" max="9732" width="9.140625" style="49"/>
    <col min="9733" max="9733" width="7.140625" style="49" customWidth="1"/>
    <col min="9734" max="9734" width="13.7109375" style="49" customWidth="1"/>
    <col min="9735" max="9735" width="10" style="49" customWidth="1"/>
    <col min="9736" max="9736" width="13.5703125" style="49" customWidth="1"/>
    <col min="9737" max="9984" width="9.140625" style="49"/>
    <col min="9985" max="9985" width="6.42578125" style="49" customWidth="1"/>
    <col min="9986" max="9986" width="13.7109375" style="49" customWidth="1"/>
    <col min="9987" max="9987" width="11.5703125" style="49" customWidth="1"/>
    <col min="9988" max="9988" width="9.140625" style="49"/>
    <col min="9989" max="9989" width="7.140625" style="49" customWidth="1"/>
    <col min="9990" max="9990" width="13.7109375" style="49" customWidth="1"/>
    <col min="9991" max="9991" width="10" style="49" customWidth="1"/>
    <col min="9992" max="9992" width="13.5703125" style="49" customWidth="1"/>
    <col min="9993" max="10240" width="9.140625" style="49"/>
    <col min="10241" max="10241" width="6.42578125" style="49" customWidth="1"/>
    <col min="10242" max="10242" width="13.7109375" style="49" customWidth="1"/>
    <col min="10243" max="10243" width="11.5703125" style="49" customWidth="1"/>
    <col min="10244" max="10244" width="9.140625" style="49"/>
    <col min="10245" max="10245" width="7.140625" style="49" customWidth="1"/>
    <col min="10246" max="10246" width="13.7109375" style="49" customWidth="1"/>
    <col min="10247" max="10247" width="10" style="49" customWidth="1"/>
    <col min="10248" max="10248" width="13.5703125" style="49" customWidth="1"/>
    <col min="10249" max="10496" width="9.140625" style="49"/>
    <col min="10497" max="10497" width="6.42578125" style="49" customWidth="1"/>
    <col min="10498" max="10498" width="13.7109375" style="49" customWidth="1"/>
    <col min="10499" max="10499" width="11.5703125" style="49" customWidth="1"/>
    <col min="10500" max="10500" width="9.140625" style="49"/>
    <col min="10501" max="10501" width="7.140625" style="49" customWidth="1"/>
    <col min="10502" max="10502" width="13.7109375" style="49" customWidth="1"/>
    <col min="10503" max="10503" width="10" style="49" customWidth="1"/>
    <col min="10504" max="10504" width="13.5703125" style="49" customWidth="1"/>
    <col min="10505" max="10752" width="9.140625" style="49"/>
    <col min="10753" max="10753" width="6.42578125" style="49" customWidth="1"/>
    <col min="10754" max="10754" width="13.7109375" style="49" customWidth="1"/>
    <col min="10755" max="10755" width="11.5703125" style="49" customWidth="1"/>
    <col min="10756" max="10756" width="9.140625" style="49"/>
    <col min="10757" max="10757" width="7.140625" style="49" customWidth="1"/>
    <col min="10758" max="10758" width="13.7109375" style="49" customWidth="1"/>
    <col min="10759" max="10759" width="10" style="49" customWidth="1"/>
    <col min="10760" max="10760" width="13.5703125" style="49" customWidth="1"/>
    <col min="10761" max="11008" width="9.140625" style="49"/>
    <col min="11009" max="11009" width="6.42578125" style="49" customWidth="1"/>
    <col min="11010" max="11010" width="13.7109375" style="49" customWidth="1"/>
    <col min="11011" max="11011" width="11.5703125" style="49" customWidth="1"/>
    <col min="11012" max="11012" width="9.140625" style="49"/>
    <col min="11013" max="11013" width="7.140625" style="49" customWidth="1"/>
    <col min="11014" max="11014" width="13.7109375" style="49" customWidth="1"/>
    <col min="11015" max="11015" width="10" style="49" customWidth="1"/>
    <col min="11016" max="11016" width="13.5703125" style="49" customWidth="1"/>
    <col min="11017" max="11264" width="9.140625" style="49"/>
    <col min="11265" max="11265" width="6.42578125" style="49" customWidth="1"/>
    <col min="11266" max="11266" width="13.7109375" style="49" customWidth="1"/>
    <col min="11267" max="11267" width="11.5703125" style="49" customWidth="1"/>
    <col min="11268" max="11268" width="9.140625" style="49"/>
    <col min="11269" max="11269" width="7.140625" style="49" customWidth="1"/>
    <col min="11270" max="11270" width="13.7109375" style="49" customWidth="1"/>
    <col min="11271" max="11271" width="10" style="49" customWidth="1"/>
    <col min="11272" max="11272" width="13.5703125" style="49" customWidth="1"/>
    <col min="11273" max="11520" width="9.140625" style="49"/>
    <col min="11521" max="11521" width="6.42578125" style="49" customWidth="1"/>
    <col min="11522" max="11522" width="13.7109375" style="49" customWidth="1"/>
    <col min="11523" max="11523" width="11.5703125" style="49" customWidth="1"/>
    <col min="11524" max="11524" width="9.140625" style="49"/>
    <col min="11525" max="11525" width="7.140625" style="49" customWidth="1"/>
    <col min="11526" max="11526" width="13.7109375" style="49" customWidth="1"/>
    <col min="11527" max="11527" width="10" style="49" customWidth="1"/>
    <col min="11528" max="11528" width="13.5703125" style="49" customWidth="1"/>
    <col min="11529" max="11776" width="9.140625" style="49"/>
    <col min="11777" max="11777" width="6.42578125" style="49" customWidth="1"/>
    <col min="11778" max="11778" width="13.7109375" style="49" customWidth="1"/>
    <col min="11779" max="11779" width="11.5703125" style="49" customWidth="1"/>
    <col min="11780" max="11780" width="9.140625" style="49"/>
    <col min="11781" max="11781" width="7.140625" style="49" customWidth="1"/>
    <col min="11782" max="11782" width="13.7109375" style="49" customWidth="1"/>
    <col min="11783" max="11783" width="10" style="49" customWidth="1"/>
    <col min="11784" max="11784" width="13.5703125" style="49" customWidth="1"/>
    <col min="11785" max="12032" width="9.140625" style="49"/>
    <col min="12033" max="12033" width="6.42578125" style="49" customWidth="1"/>
    <col min="12034" max="12034" width="13.7109375" style="49" customWidth="1"/>
    <col min="12035" max="12035" width="11.5703125" style="49" customWidth="1"/>
    <col min="12036" max="12036" width="9.140625" style="49"/>
    <col min="12037" max="12037" width="7.140625" style="49" customWidth="1"/>
    <col min="12038" max="12038" width="13.7109375" style="49" customWidth="1"/>
    <col min="12039" max="12039" width="10" style="49" customWidth="1"/>
    <col min="12040" max="12040" width="13.5703125" style="49" customWidth="1"/>
    <col min="12041" max="12288" width="9.140625" style="49"/>
    <col min="12289" max="12289" width="6.42578125" style="49" customWidth="1"/>
    <col min="12290" max="12290" width="13.7109375" style="49" customWidth="1"/>
    <col min="12291" max="12291" width="11.5703125" style="49" customWidth="1"/>
    <col min="12292" max="12292" width="9.140625" style="49"/>
    <col min="12293" max="12293" width="7.140625" style="49" customWidth="1"/>
    <col min="12294" max="12294" width="13.7109375" style="49" customWidth="1"/>
    <col min="12295" max="12295" width="10" style="49" customWidth="1"/>
    <col min="12296" max="12296" width="13.5703125" style="49" customWidth="1"/>
    <col min="12297" max="12544" width="9.140625" style="49"/>
    <col min="12545" max="12545" width="6.42578125" style="49" customWidth="1"/>
    <col min="12546" max="12546" width="13.7109375" style="49" customWidth="1"/>
    <col min="12547" max="12547" width="11.5703125" style="49" customWidth="1"/>
    <col min="12548" max="12548" width="9.140625" style="49"/>
    <col min="12549" max="12549" width="7.140625" style="49" customWidth="1"/>
    <col min="12550" max="12550" width="13.7109375" style="49" customWidth="1"/>
    <col min="12551" max="12551" width="10" style="49" customWidth="1"/>
    <col min="12552" max="12552" width="13.5703125" style="49" customWidth="1"/>
    <col min="12553" max="12800" width="9.140625" style="49"/>
    <col min="12801" max="12801" width="6.42578125" style="49" customWidth="1"/>
    <col min="12802" max="12802" width="13.7109375" style="49" customWidth="1"/>
    <col min="12803" max="12803" width="11.5703125" style="49" customWidth="1"/>
    <col min="12804" max="12804" width="9.140625" style="49"/>
    <col min="12805" max="12805" width="7.140625" style="49" customWidth="1"/>
    <col min="12806" max="12806" width="13.7109375" style="49" customWidth="1"/>
    <col min="12807" max="12807" width="10" style="49" customWidth="1"/>
    <col min="12808" max="12808" width="13.5703125" style="49" customWidth="1"/>
    <col min="12809" max="13056" width="9.140625" style="49"/>
    <col min="13057" max="13057" width="6.42578125" style="49" customWidth="1"/>
    <col min="13058" max="13058" width="13.7109375" style="49" customWidth="1"/>
    <col min="13059" max="13059" width="11.5703125" style="49" customWidth="1"/>
    <col min="13060" max="13060" width="9.140625" style="49"/>
    <col min="13061" max="13061" width="7.140625" style="49" customWidth="1"/>
    <col min="13062" max="13062" width="13.7109375" style="49" customWidth="1"/>
    <col min="13063" max="13063" width="10" style="49" customWidth="1"/>
    <col min="13064" max="13064" width="13.5703125" style="49" customWidth="1"/>
    <col min="13065" max="13312" width="9.140625" style="49"/>
    <col min="13313" max="13313" width="6.42578125" style="49" customWidth="1"/>
    <col min="13314" max="13314" width="13.7109375" style="49" customWidth="1"/>
    <col min="13315" max="13315" width="11.5703125" style="49" customWidth="1"/>
    <col min="13316" max="13316" width="9.140625" style="49"/>
    <col min="13317" max="13317" width="7.140625" style="49" customWidth="1"/>
    <col min="13318" max="13318" width="13.7109375" style="49" customWidth="1"/>
    <col min="13319" max="13319" width="10" style="49" customWidth="1"/>
    <col min="13320" max="13320" width="13.5703125" style="49" customWidth="1"/>
    <col min="13321" max="13568" width="9.140625" style="49"/>
    <col min="13569" max="13569" width="6.42578125" style="49" customWidth="1"/>
    <col min="13570" max="13570" width="13.7109375" style="49" customWidth="1"/>
    <col min="13571" max="13571" width="11.5703125" style="49" customWidth="1"/>
    <col min="13572" max="13572" width="9.140625" style="49"/>
    <col min="13573" max="13573" width="7.140625" style="49" customWidth="1"/>
    <col min="13574" max="13574" width="13.7109375" style="49" customWidth="1"/>
    <col min="13575" max="13575" width="10" style="49" customWidth="1"/>
    <col min="13576" max="13576" width="13.5703125" style="49" customWidth="1"/>
    <col min="13577" max="13824" width="9.140625" style="49"/>
    <col min="13825" max="13825" width="6.42578125" style="49" customWidth="1"/>
    <col min="13826" max="13826" width="13.7109375" style="49" customWidth="1"/>
    <col min="13827" max="13827" width="11.5703125" style="49" customWidth="1"/>
    <col min="13828" max="13828" width="9.140625" style="49"/>
    <col min="13829" max="13829" width="7.140625" style="49" customWidth="1"/>
    <col min="13830" max="13830" width="13.7109375" style="49" customWidth="1"/>
    <col min="13831" max="13831" width="10" style="49" customWidth="1"/>
    <col min="13832" max="13832" width="13.5703125" style="49" customWidth="1"/>
    <col min="13833" max="14080" width="9.140625" style="49"/>
    <col min="14081" max="14081" width="6.42578125" style="49" customWidth="1"/>
    <col min="14082" max="14082" width="13.7109375" style="49" customWidth="1"/>
    <col min="14083" max="14083" width="11.5703125" style="49" customWidth="1"/>
    <col min="14084" max="14084" width="9.140625" style="49"/>
    <col min="14085" max="14085" width="7.140625" style="49" customWidth="1"/>
    <col min="14086" max="14086" width="13.7109375" style="49" customWidth="1"/>
    <col min="14087" max="14087" width="10" style="49" customWidth="1"/>
    <col min="14088" max="14088" width="13.5703125" style="49" customWidth="1"/>
    <col min="14089" max="14336" width="9.140625" style="49"/>
    <col min="14337" max="14337" width="6.42578125" style="49" customWidth="1"/>
    <col min="14338" max="14338" width="13.7109375" style="49" customWidth="1"/>
    <col min="14339" max="14339" width="11.5703125" style="49" customWidth="1"/>
    <col min="14340" max="14340" width="9.140625" style="49"/>
    <col min="14341" max="14341" width="7.140625" style="49" customWidth="1"/>
    <col min="14342" max="14342" width="13.7109375" style="49" customWidth="1"/>
    <col min="14343" max="14343" width="10" style="49" customWidth="1"/>
    <col min="14344" max="14344" width="13.5703125" style="49" customWidth="1"/>
    <col min="14345" max="14592" width="9.140625" style="49"/>
    <col min="14593" max="14593" width="6.42578125" style="49" customWidth="1"/>
    <col min="14594" max="14594" width="13.7109375" style="49" customWidth="1"/>
    <col min="14595" max="14595" width="11.5703125" style="49" customWidth="1"/>
    <col min="14596" max="14596" width="9.140625" style="49"/>
    <col min="14597" max="14597" width="7.140625" style="49" customWidth="1"/>
    <col min="14598" max="14598" width="13.7109375" style="49" customWidth="1"/>
    <col min="14599" max="14599" width="10" style="49" customWidth="1"/>
    <col min="14600" max="14600" width="13.5703125" style="49" customWidth="1"/>
    <col min="14601" max="14848" width="9.140625" style="49"/>
    <col min="14849" max="14849" width="6.42578125" style="49" customWidth="1"/>
    <col min="14850" max="14850" width="13.7109375" style="49" customWidth="1"/>
    <col min="14851" max="14851" width="11.5703125" style="49" customWidth="1"/>
    <col min="14852" max="14852" width="9.140625" style="49"/>
    <col min="14853" max="14853" width="7.140625" style="49" customWidth="1"/>
    <col min="14854" max="14854" width="13.7109375" style="49" customWidth="1"/>
    <col min="14855" max="14855" width="10" style="49" customWidth="1"/>
    <col min="14856" max="14856" width="13.5703125" style="49" customWidth="1"/>
    <col min="14857" max="15104" width="9.140625" style="49"/>
    <col min="15105" max="15105" width="6.42578125" style="49" customWidth="1"/>
    <col min="15106" max="15106" width="13.7109375" style="49" customWidth="1"/>
    <col min="15107" max="15107" width="11.5703125" style="49" customWidth="1"/>
    <col min="15108" max="15108" width="9.140625" style="49"/>
    <col min="15109" max="15109" width="7.140625" style="49" customWidth="1"/>
    <col min="15110" max="15110" width="13.7109375" style="49" customWidth="1"/>
    <col min="15111" max="15111" width="10" style="49" customWidth="1"/>
    <col min="15112" max="15112" width="13.5703125" style="49" customWidth="1"/>
    <col min="15113" max="15360" width="9.140625" style="49"/>
    <col min="15361" max="15361" width="6.42578125" style="49" customWidth="1"/>
    <col min="15362" max="15362" width="13.7109375" style="49" customWidth="1"/>
    <col min="15363" max="15363" width="11.5703125" style="49" customWidth="1"/>
    <col min="15364" max="15364" width="9.140625" style="49"/>
    <col min="15365" max="15365" width="7.140625" style="49" customWidth="1"/>
    <col min="15366" max="15366" width="13.7109375" style="49" customWidth="1"/>
    <col min="15367" max="15367" width="10" style="49" customWidth="1"/>
    <col min="15368" max="15368" width="13.5703125" style="49" customWidth="1"/>
    <col min="15369" max="15616" width="9.140625" style="49"/>
    <col min="15617" max="15617" width="6.42578125" style="49" customWidth="1"/>
    <col min="15618" max="15618" width="13.7109375" style="49" customWidth="1"/>
    <col min="15619" max="15619" width="11.5703125" style="49" customWidth="1"/>
    <col min="15620" max="15620" width="9.140625" style="49"/>
    <col min="15621" max="15621" width="7.140625" style="49" customWidth="1"/>
    <col min="15622" max="15622" width="13.7109375" style="49" customWidth="1"/>
    <col min="15623" max="15623" width="10" style="49" customWidth="1"/>
    <col min="15624" max="15624" width="13.5703125" style="49" customWidth="1"/>
    <col min="15625" max="15872" width="9.140625" style="49"/>
    <col min="15873" max="15873" width="6.42578125" style="49" customWidth="1"/>
    <col min="15874" max="15874" width="13.7109375" style="49" customWidth="1"/>
    <col min="15875" max="15875" width="11.5703125" style="49" customWidth="1"/>
    <col min="15876" max="15876" width="9.140625" style="49"/>
    <col min="15877" max="15877" width="7.140625" style="49" customWidth="1"/>
    <col min="15878" max="15878" width="13.7109375" style="49" customWidth="1"/>
    <col min="15879" max="15879" width="10" style="49" customWidth="1"/>
    <col min="15880" max="15880" width="13.5703125" style="49" customWidth="1"/>
    <col min="15881" max="16128" width="9.140625" style="49"/>
    <col min="16129" max="16129" width="6.42578125" style="49" customWidth="1"/>
    <col min="16130" max="16130" width="13.7109375" style="49" customWidth="1"/>
    <col min="16131" max="16131" width="11.5703125" style="49" customWidth="1"/>
    <col min="16132" max="16132" width="9.140625" style="49"/>
    <col min="16133" max="16133" width="7.140625" style="49" customWidth="1"/>
    <col min="16134" max="16134" width="13.7109375" style="49" customWidth="1"/>
    <col min="16135" max="16135" width="10" style="49" customWidth="1"/>
    <col min="16136" max="16136" width="13.5703125" style="49" customWidth="1"/>
    <col min="16137" max="16384" width="9.140625" style="49"/>
  </cols>
  <sheetData>
    <row r="2" spans="1:9">
      <c r="A2" s="410" t="s">
        <v>311</v>
      </c>
      <c r="B2" s="410"/>
      <c r="C2" s="410"/>
      <c r="D2" s="410"/>
      <c r="E2" s="410"/>
      <c r="F2" s="410"/>
      <c r="G2" s="410"/>
      <c r="H2" s="410"/>
    </row>
    <row r="3" spans="1:9">
      <c r="A3" s="411" t="s">
        <v>268</v>
      </c>
      <c r="B3" s="411"/>
      <c r="C3" s="411"/>
      <c r="D3" s="411"/>
      <c r="E3" s="411"/>
      <c r="F3" s="411"/>
      <c r="G3" s="411"/>
      <c r="H3" s="411"/>
    </row>
    <row r="6" spans="1:9">
      <c r="A6" s="412" t="s">
        <v>389</v>
      </c>
      <c r="B6" s="412"/>
      <c r="C6" s="412"/>
      <c r="D6" s="412"/>
      <c r="E6" s="412"/>
      <c r="F6" s="412"/>
      <c r="G6" s="412"/>
      <c r="H6" s="412"/>
    </row>
    <row r="9" spans="1:9" ht="15.75" customHeight="1">
      <c r="A9" s="413" t="s">
        <v>326</v>
      </c>
      <c r="B9" s="413"/>
      <c r="C9" s="413"/>
      <c r="D9" s="413"/>
      <c r="E9" s="413"/>
      <c r="F9" s="413"/>
      <c r="G9" s="413"/>
      <c r="H9" s="413"/>
      <c r="I9" s="49"/>
    </row>
    <row r="10" spans="1:9">
      <c r="D10" s="44"/>
    </row>
    <row r="11" spans="1:9">
      <c r="C11" s="412" t="s">
        <v>390</v>
      </c>
      <c r="D11" s="412"/>
      <c r="E11" s="412"/>
      <c r="F11" s="412"/>
    </row>
    <row r="12" spans="1:9">
      <c r="B12" s="414"/>
      <c r="C12" s="414"/>
      <c r="D12" s="414"/>
      <c r="E12" s="414"/>
      <c r="F12" s="414"/>
      <c r="G12" s="414"/>
    </row>
    <row r="14" spans="1:9" ht="15" customHeight="1">
      <c r="A14" s="415" t="s">
        <v>313</v>
      </c>
      <c r="B14" s="415"/>
      <c r="C14" s="20">
        <v>45565</v>
      </c>
      <c r="D14" s="45"/>
      <c r="E14" s="45"/>
      <c r="F14" s="45"/>
      <c r="G14" s="45"/>
      <c r="H14" s="45"/>
      <c r="I14" s="49"/>
    </row>
    <row r="15" spans="1:9">
      <c r="A15" s="416" t="s">
        <v>327</v>
      </c>
      <c r="B15" s="416"/>
      <c r="C15" s="416"/>
      <c r="D15" s="416"/>
      <c r="E15" s="416"/>
      <c r="F15" s="416"/>
      <c r="G15" s="416"/>
      <c r="H15" s="416"/>
    </row>
    <row r="16" spans="1:9" ht="27.95" customHeight="1">
      <c r="A16" s="24" t="s">
        <v>315</v>
      </c>
      <c r="B16" s="24" t="s">
        <v>316</v>
      </c>
      <c r="C16" s="417" t="s">
        <v>317</v>
      </c>
      <c r="D16" s="418"/>
      <c r="E16" s="419"/>
      <c r="F16" s="24" t="s">
        <v>318</v>
      </c>
      <c r="G16" s="25" t="s">
        <v>319</v>
      </c>
      <c r="H16" s="25" t="s">
        <v>320</v>
      </c>
      <c r="I16" s="49"/>
    </row>
    <row r="17" spans="1:8">
      <c r="A17" s="46">
        <v>1</v>
      </c>
      <c r="B17" s="294" t="s">
        <v>217</v>
      </c>
      <c r="C17" s="409" t="s">
        <v>322</v>
      </c>
      <c r="D17" s="409"/>
      <c r="E17" s="409"/>
      <c r="F17" s="16" t="s">
        <v>325</v>
      </c>
      <c r="G17" s="47">
        <v>1</v>
      </c>
      <c r="H17" s="48">
        <v>47487.1</v>
      </c>
    </row>
    <row r="18" spans="1:8">
      <c r="A18" s="46">
        <v>2</v>
      </c>
      <c r="B18" s="294" t="s">
        <v>217</v>
      </c>
      <c r="C18" s="409" t="s">
        <v>328</v>
      </c>
      <c r="D18" s="409"/>
      <c r="E18" s="409"/>
      <c r="F18" s="16" t="s">
        <v>325</v>
      </c>
      <c r="G18" s="47">
        <v>1</v>
      </c>
      <c r="H18" s="48">
        <v>13257.82</v>
      </c>
    </row>
    <row r="19" spans="1:8">
      <c r="A19" s="46">
        <v>3</v>
      </c>
      <c r="B19" s="294" t="s">
        <v>217</v>
      </c>
      <c r="C19" s="409" t="s">
        <v>329</v>
      </c>
      <c r="D19" s="409"/>
      <c r="E19" s="409"/>
      <c r="F19" s="16" t="s">
        <v>325</v>
      </c>
      <c r="G19" s="47">
        <v>1</v>
      </c>
      <c r="H19" s="48">
        <v>67400.55</v>
      </c>
    </row>
    <row r="20" spans="1:8">
      <c r="A20" s="46">
        <v>4</v>
      </c>
      <c r="B20" s="294" t="s">
        <v>217</v>
      </c>
      <c r="C20" s="409" t="s">
        <v>330</v>
      </c>
      <c r="D20" s="409"/>
      <c r="E20" s="409"/>
      <c r="F20" s="16" t="s">
        <v>325</v>
      </c>
      <c r="G20" s="47">
        <v>1</v>
      </c>
      <c r="H20" s="48">
        <v>1043.8599999999999</v>
      </c>
    </row>
    <row r="21" spans="1:8">
      <c r="A21" s="46"/>
      <c r="B21" s="294"/>
      <c r="C21" s="407" t="s">
        <v>321</v>
      </c>
      <c r="D21" s="407"/>
      <c r="E21" s="407"/>
      <c r="F21" s="21" t="s">
        <v>325</v>
      </c>
      <c r="G21" s="22">
        <v>1</v>
      </c>
      <c r="H21" s="23">
        <f>0+H17+H18+H19</f>
        <v>128145.47</v>
      </c>
    </row>
    <row r="22" spans="1:8">
      <c r="A22" s="46">
        <v>5</v>
      </c>
      <c r="B22" s="294" t="s">
        <v>211</v>
      </c>
      <c r="C22" s="409" t="s">
        <v>323</v>
      </c>
      <c r="D22" s="409"/>
      <c r="E22" s="409"/>
      <c r="F22" s="16" t="s">
        <v>325</v>
      </c>
      <c r="G22" s="47">
        <v>1</v>
      </c>
      <c r="H22" s="48">
        <v>32.67</v>
      </c>
    </row>
    <row r="23" spans="1:8">
      <c r="A23" s="46">
        <v>6</v>
      </c>
      <c r="B23" s="294" t="s">
        <v>211</v>
      </c>
      <c r="C23" s="409" t="s">
        <v>322</v>
      </c>
      <c r="D23" s="409"/>
      <c r="E23" s="409"/>
      <c r="F23" s="16" t="s">
        <v>325</v>
      </c>
      <c r="G23" s="47">
        <v>1</v>
      </c>
      <c r="H23" s="48">
        <v>91099.89</v>
      </c>
    </row>
    <row r="24" spans="1:8">
      <c r="A24" s="46">
        <v>7</v>
      </c>
      <c r="B24" s="294" t="s">
        <v>211</v>
      </c>
      <c r="C24" s="409" t="s">
        <v>328</v>
      </c>
      <c r="D24" s="409"/>
      <c r="E24" s="409"/>
      <c r="F24" s="16" t="s">
        <v>325</v>
      </c>
      <c r="G24" s="47">
        <v>1</v>
      </c>
      <c r="H24" s="48">
        <v>20426.599999999999</v>
      </c>
    </row>
    <row r="25" spans="1:8">
      <c r="A25" s="46">
        <v>8</v>
      </c>
      <c r="B25" s="294" t="s">
        <v>211</v>
      </c>
      <c r="C25" s="409" t="s">
        <v>329</v>
      </c>
      <c r="D25" s="409"/>
      <c r="E25" s="409"/>
      <c r="F25" s="16" t="s">
        <v>325</v>
      </c>
      <c r="G25" s="47">
        <v>1</v>
      </c>
      <c r="H25" s="48">
        <v>87566.44</v>
      </c>
    </row>
    <row r="26" spans="1:8">
      <c r="A26" s="46">
        <v>9</v>
      </c>
      <c r="B26" s="294" t="s">
        <v>211</v>
      </c>
      <c r="C26" s="409" t="s">
        <v>330</v>
      </c>
      <c r="D26" s="409"/>
      <c r="E26" s="409"/>
      <c r="F26" s="16" t="s">
        <v>325</v>
      </c>
      <c r="G26" s="47">
        <v>1</v>
      </c>
      <c r="H26" s="48">
        <v>1419.61</v>
      </c>
    </row>
    <row r="27" spans="1:8">
      <c r="A27" s="46"/>
      <c r="B27" s="294"/>
      <c r="C27" s="407" t="s">
        <v>321</v>
      </c>
      <c r="D27" s="407"/>
      <c r="E27" s="407"/>
      <c r="F27" s="21" t="s">
        <v>325</v>
      </c>
      <c r="G27" s="22">
        <v>1</v>
      </c>
      <c r="H27" s="23">
        <f>0+H22+H23+H24+H25</f>
        <v>199125.6</v>
      </c>
    </row>
    <row r="28" spans="1:8" ht="16.5" customHeight="1">
      <c r="C28" s="421"/>
      <c r="D28" s="421"/>
      <c r="E28" s="421"/>
    </row>
    <row r="29" spans="1:8" ht="25.5" customHeight="1"/>
    <row r="30" spans="1:8" ht="27.75" customHeight="1">
      <c r="A30" s="415" t="s">
        <v>384</v>
      </c>
      <c r="B30" s="415"/>
      <c r="C30" s="415"/>
      <c r="D30" s="415"/>
      <c r="E30" s="408" t="s">
        <v>385</v>
      </c>
      <c r="F30" s="408"/>
      <c r="G30" s="408"/>
      <c r="H30" s="408"/>
    </row>
    <row r="31" spans="1:8" ht="45.75" customHeight="1">
      <c r="E31" s="420" t="s">
        <v>324</v>
      </c>
      <c r="F31" s="420"/>
      <c r="G31" s="420"/>
      <c r="H31" s="420"/>
    </row>
    <row r="32" spans="1:8" ht="12" customHeight="1"/>
    <row r="33" spans="1:8" ht="34.5" customHeight="1"/>
    <row r="34" spans="1:8" ht="31.5" customHeight="1">
      <c r="A34" s="415" t="s">
        <v>394</v>
      </c>
      <c r="B34" s="415"/>
      <c r="C34" s="415"/>
      <c r="D34" s="415"/>
      <c r="E34" s="408" t="s">
        <v>209</v>
      </c>
      <c r="F34" s="408"/>
      <c r="G34" s="408"/>
      <c r="H34" s="408"/>
    </row>
    <row r="35" spans="1:8">
      <c r="E35" s="420" t="s">
        <v>324</v>
      </c>
      <c r="F35" s="420"/>
      <c r="G35" s="420"/>
      <c r="H35" s="420"/>
    </row>
    <row r="37" spans="1:8">
      <c r="A37" s="50" t="s">
        <v>371</v>
      </c>
      <c r="B37" s="50"/>
      <c r="C37" s="263"/>
    </row>
    <row r="38" spans="1:8">
      <c r="A38" s="18" t="s">
        <v>346</v>
      </c>
      <c r="B38" s="18"/>
      <c r="C38" s="293"/>
    </row>
  </sheetData>
  <mergeCells count="27">
    <mergeCell ref="E35:H35"/>
    <mergeCell ref="E34:H34"/>
    <mergeCell ref="C28:E28"/>
    <mergeCell ref="A30:D30"/>
    <mergeCell ref="A34:D34"/>
    <mergeCell ref="E31:H31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7:E27"/>
    <mergeCell ref="E30:H30"/>
    <mergeCell ref="C20:E20"/>
    <mergeCell ref="C26:E26"/>
    <mergeCell ref="C21:E21"/>
    <mergeCell ref="C22:E22"/>
    <mergeCell ref="C23:E23"/>
    <mergeCell ref="C24:E24"/>
    <mergeCell ref="C25:E25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9" workbookViewId="0">
      <selection activeCell="A29" sqref="A29:C29"/>
    </sheetView>
  </sheetViews>
  <sheetFormatPr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/>
    <col min="10" max="256" width="9.140625" style="49"/>
    <col min="257" max="257" width="6.42578125" style="49" customWidth="1"/>
    <col min="258" max="258" width="13.7109375" style="49" customWidth="1"/>
    <col min="259" max="259" width="11.5703125" style="49" customWidth="1"/>
    <col min="260" max="260" width="9.140625" style="49"/>
    <col min="261" max="261" width="7.140625" style="49" customWidth="1"/>
    <col min="262" max="262" width="13.7109375" style="49" customWidth="1"/>
    <col min="263" max="263" width="10" style="49" customWidth="1"/>
    <col min="264" max="264" width="13.5703125" style="49" customWidth="1"/>
    <col min="265" max="512" width="9.140625" style="49"/>
    <col min="513" max="513" width="6.42578125" style="49" customWidth="1"/>
    <col min="514" max="514" width="13.7109375" style="49" customWidth="1"/>
    <col min="515" max="515" width="11.5703125" style="49" customWidth="1"/>
    <col min="516" max="516" width="9.140625" style="49"/>
    <col min="517" max="517" width="7.140625" style="49" customWidth="1"/>
    <col min="518" max="518" width="13.7109375" style="49" customWidth="1"/>
    <col min="519" max="519" width="10" style="49" customWidth="1"/>
    <col min="520" max="520" width="13.5703125" style="49" customWidth="1"/>
    <col min="521" max="768" width="9.140625" style="49"/>
    <col min="769" max="769" width="6.42578125" style="49" customWidth="1"/>
    <col min="770" max="770" width="13.7109375" style="49" customWidth="1"/>
    <col min="771" max="771" width="11.5703125" style="49" customWidth="1"/>
    <col min="772" max="772" width="9.140625" style="49"/>
    <col min="773" max="773" width="7.140625" style="49" customWidth="1"/>
    <col min="774" max="774" width="13.7109375" style="49" customWidth="1"/>
    <col min="775" max="775" width="10" style="49" customWidth="1"/>
    <col min="776" max="776" width="13.5703125" style="49" customWidth="1"/>
    <col min="777" max="1024" width="9.140625" style="49"/>
    <col min="1025" max="1025" width="6.42578125" style="49" customWidth="1"/>
    <col min="1026" max="1026" width="13.7109375" style="49" customWidth="1"/>
    <col min="1027" max="1027" width="11.5703125" style="49" customWidth="1"/>
    <col min="1028" max="1028" width="9.140625" style="49"/>
    <col min="1029" max="1029" width="7.140625" style="49" customWidth="1"/>
    <col min="1030" max="1030" width="13.7109375" style="49" customWidth="1"/>
    <col min="1031" max="1031" width="10" style="49" customWidth="1"/>
    <col min="1032" max="1032" width="13.5703125" style="49" customWidth="1"/>
    <col min="1033" max="1280" width="9.140625" style="49"/>
    <col min="1281" max="1281" width="6.42578125" style="49" customWidth="1"/>
    <col min="1282" max="1282" width="13.7109375" style="49" customWidth="1"/>
    <col min="1283" max="1283" width="11.5703125" style="49" customWidth="1"/>
    <col min="1284" max="1284" width="9.140625" style="49"/>
    <col min="1285" max="1285" width="7.140625" style="49" customWidth="1"/>
    <col min="1286" max="1286" width="13.7109375" style="49" customWidth="1"/>
    <col min="1287" max="1287" width="10" style="49" customWidth="1"/>
    <col min="1288" max="1288" width="13.5703125" style="49" customWidth="1"/>
    <col min="1289" max="1536" width="9.140625" style="49"/>
    <col min="1537" max="1537" width="6.42578125" style="49" customWidth="1"/>
    <col min="1538" max="1538" width="13.7109375" style="49" customWidth="1"/>
    <col min="1539" max="1539" width="11.5703125" style="49" customWidth="1"/>
    <col min="1540" max="1540" width="9.140625" style="49"/>
    <col min="1541" max="1541" width="7.140625" style="49" customWidth="1"/>
    <col min="1542" max="1542" width="13.7109375" style="49" customWidth="1"/>
    <col min="1543" max="1543" width="10" style="49" customWidth="1"/>
    <col min="1544" max="1544" width="13.5703125" style="49" customWidth="1"/>
    <col min="1545" max="1792" width="9.140625" style="49"/>
    <col min="1793" max="1793" width="6.42578125" style="49" customWidth="1"/>
    <col min="1794" max="1794" width="13.7109375" style="49" customWidth="1"/>
    <col min="1795" max="1795" width="11.5703125" style="49" customWidth="1"/>
    <col min="1796" max="1796" width="9.140625" style="49"/>
    <col min="1797" max="1797" width="7.140625" style="49" customWidth="1"/>
    <col min="1798" max="1798" width="13.7109375" style="49" customWidth="1"/>
    <col min="1799" max="1799" width="10" style="49" customWidth="1"/>
    <col min="1800" max="1800" width="13.5703125" style="49" customWidth="1"/>
    <col min="1801" max="2048" width="9.140625" style="49"/>
    <col min="2049" max="2049" width="6.42578125" style="49" customWidth="1"/>
    <col min="2050" max="2050" width="13.7109375" style="49" customWidth="1"/>
    <col min="2051" max="2051" width="11.5703125" style="49" customWidth="1"/>
    <col min="2052" max="2052" width="9.140625" style="49"/>
    <col min="2053" max="2053" width="7.140625" style="49" customWidth="1"/>
    <col min="2054" max="2054" width="13.7109375" style="49" customWidth="1"/>
    <col min="2055" max="2055" width="10" style="49" customWidth="1"/>
    <col min="2056" max="2056" width="13.5703125" style="49" customWidth="1"/>
    <col min="2057" max="2304" width="9.140625" style="49"/>
    <col min="2305" max="2305" width="6.42578125" style="49" customWidth="1"/>
    <col min="2306" max="2306" width="13.7109375" style="49" customWidth="1"/>
    <col min="2307" max="2307" width="11.5703125" style="49" customWidth="1"/>
    <col min="2308" max="2308" width="9.140625" style="49"/>
    <col min="2309" max="2309" width="7.140625" style="49" customWidth="1"/>
    <col min="2310" max="2310" width="13.7109375" style="49" customWidth="1"/>
    <col min="2311" max="2311" width="10" style="49" customWidth="1"/>
    <col min="2312" max="2312" width="13.5703125" style="49" customWidth="1"/>
    <col min="2313" max="2560" width="9.140625" style="49"/>
    <col min="2561" max="2561" width="6.42578125" style="49" customWidth="1"/>
    <col min="2562" max="2562" width="13.7109375" style="49" customWidth="1"/>
    <col min="2563" max="2563" width="11.5703125" style="49" customWidth="1"/>
    <col min="2564" max="2564" width="9.140625" style="49"/>
    <col min="2565" max="2565" width="7.140625" style="49" customWidth="1"/>
    <col min="2566" max="2566" width="13.7109375" style="49" customWidth="1"/>
    <col min="2567" max="2567" width="10" style="49" customWidth="1"/>
    <col min="2568" max="2568" width="13.5703125" style="49" customWidth="1"/>
    <col min="2569" max="2816" width="9.140625" style="49"/>
    <col min="2817" max="2817" width="6.42578125" style="49" customWidth="1"/>
    <col min="2818" max="2818" width="13.7109375" style="49" customWidth="1"/>
    <col min="2819" max="2819" width="11.5703125" style="49" customWidth="1"/>
    <col min="2820" max="2820" width="9.140625" style="49"/>
    <col min="2821" max="2821" width="7.140625" style="49" customWidth="1"/>
    <col min="2822" max="2822" width="13.7109375" style="49" customWidth="1"/>
    <col min="2823" max="2823" width="10" style="49" customWidth="1"/>
    <col min="2824" max="2824" width="13.5703125" style="49" customWidth="1"/>
    <col min="2825" max="3072" width="9.140625" style="49"/>
    <col min="3073" max="3073" width="6.42578125" style="49" customWidth="1"/>
    <col min="3074" max="3074" width="13.7109375" style="49" customWidth="1"/>
    <col min="3075" max="3075" width="11.5703125" style="49" customWidth="1"/>
    <col min="3076" max="3076" width="9.140625" style="49"/>
    <col min="3077" max="3077" width="7.140625" style="49" customWidth="1"/>
    <col min="3078" max="3078" width="13.7109375" style="49" customWidth="1"/>
    <col min="3079" max="3079" width="10" style="49" customWidth="1"/>
    <col min="3080" max="3080" width="13.5703125" style="49" customWidth="1"/>
    <col min="3081" max="3328" width="9.140625" style="49"/>
    <col min="3329" max="3329" width="6.42578125" style="49" customWidth="1"/>
    <col min="3330" max="3330" width="13.7109375" style="49" customWidth="1"/>
    <col min="3331" max="3331" width="11.5703125" style="49" customWidth="1"/>
    <col min="3332" max="3332" width="9.140625" style="49"/>
    <col min="3333" max="3333" width="7.140625" style="49" customWidth="1"/>
    <col min="3334" max="3334" width="13.7109375" style="49" customWidth="1"/>
    <col min="3335" max="3335" width="10" style="49" customWidth="1"/>
    <col min="3336" max="3336" width="13.5703125" style="49" customWidth="1"/>
    <col min="3337" max="3584" width="9.140625" style="49"/>
    <col min="3585" max="3585" width="6.42578125" style="49" customWidth="1"/>
    <col min="3586" max="3586" width="13.7109375" style="49" customWidth="1"/>
    <col min="3587" max="3587" width="11.5703125" style="49" customWidth="1"/>
    <col min="3588" max="3588" width="9.140625" style="49"/>
    <col min="3589" max="3589" width="7.140625" style="49" customWidth="1"/>
    <col min="3590" max="3590" width="13.7109375" style="49" customWidth="1"/>
    <col min="3591" max="3591" width="10" style="49" customWidth="1"/>
    <col min="3592" max="3592" width="13.5703125" style="49" customWidth="1"/>
    <col min="3593" max="3840" width="9.140625" style="49"/>
    <col min="3841" max="3841" width="6.42578125" style="49" customWidth="1"/>
    <col min="3842" max="3842" width="13.7109375" style="49" customWidth="1"/>
    <col min="3843" max="3843" width="11.5703125" style="49" customWidth="1"/>
    <col min="3844" max="3844" width="9.140625" style="49"/>
    <col min="3845" max="3845" width="7.140625" style="49" customWidth="1"/>
    <col min="3846" max="3846" width="13.7109375" style="49" customWidth="1"/>
    <col min="3847" max="3847" width="10" style="49" customWidth="1"/>
    <col min="3848" max="3848" width="13.5703125" style="49" customWidth="1"/>
    <col min="3849" max="4096" width="9.140625" style="49"/>
    <col min="4097" max="4097" width="6.42578125" style="49" customWidth="1"/>
    <col min="4098" max="4098" width="13.7109375" style="49" customWidth="1"/>
    <col min="4099" max="4099" width="11.5703125" style="49" customWidth="1"/>
    <col min="4100" max="4100" width="9.140625" style="49"/>
    <col min="4101" max="4101" width="7.140625" style="49" customWidth="1"/>
    <col min="4102" max="4102" width="13.7109375" style="49" customWidth="1"/>
    <col min="4103" max="4103" width="10" style="49" customWidth="1"/>
    <col min="4104" max="4104" width="13.5703125" style="49" customWidth="1"/>
    <col min="4105" max="4352" width="9.140625" style="49"/>
    <col min="4353" max="4353" width="6.42578125" style="49" customWidth="1"/>
    <col min="4354" max="4354" width="13.7109375" style="49" customWidth="1"/>
    <col min="4355" max="4355" width="11.5703125" style="49" customWidth="1"/>
    <col min="4356" max="4356" width="9.140625" style="49"/>
    <col min="4357" max="4357" width="7.140625" style="49" customWidth="1"/>
    <col min="4358" max="4358" width="13.7109375" style="49" customWidth="1"/>
    <col min="4359" max="4359" width="10" style="49" customWidth="1"/>
    <col min="4360" max="4360" width="13.5703125" style="49" customWidth="1"/>
    <col min="4361" max="4608" width="9.140625" style="49"/>
    <col min="4609" max="4609" width="6.42578125" style="49" customWidth="1"/>
    <col min="4610" max="4610" width="13.7109375" style="49" customWidth="1"/>
    <col min="4611" max="4611" width="11.5703125" style="49" customWidth="1"/>
    <col min="4612" max="4612" width="9.140625" style="49"/>
    <col min="4613" max="4613" width="7.140625" style="49" customWidth="1"/>
    <col min="4614" max="4614" width="13.7109375" style="49" customWidth="1"/>
    <col min="4615" max="4615" width="10" style="49" customWidth="1"/>
    <col min="4616" max="4616" width="13.5703125" style="49" customWidth="1"/>
    <col min="4617" max="4864" width="9.140625" style="49"/>
    <col min="4865" max="4865" width="6.42578125" style="49" customWidth="1"/>
    <col min="4866" max="4866" width="13.7109375" style="49" customWidth="1"/>
    <col min="4867" max="4867" width="11.5703125" style="49" customWidth="1"/>
    <col min="4868" max="4868" width="9.140625" style="49"/>
    <col min="4869" max="4869" width="7.140625" style="49" customWidth="1"/>
    <col min="4870" max="4870" width="13.7109375" style="49" customWidth="1"/>
    <col min="4871" max="4871" width="10" style="49" customWidth="1"/>
    <col min="4872" max="4872" width="13.5703125" style="49" customWidth="1"/>
    <col min="4873" max="5120" width="9.140625" style="49"/>
    <col min="5121" max="5121" width="6.42578125" style="49" customWidth="1"/>
    <col min="5122" max="5122" width="13.7109375" style="49" customWidth="1"/>
    <col min="5123" max="5123" width="11.5703125" style="49" customWidth="1"/>
    <col min="5124" max="5124" width="9.140625" style="49"/>
    <col min="5125" max="5125" width="7.140625" style="49" customWidth="1"/>
    <col min="5126" max="5126" width="13.7109375" style="49" customWidth="1"/>
    <col min="5127" max="5127" width="10" style="49" customWidth="1"/>
    <col min="5128" max="5128" width="13.5703125" style="49" customWidth="1"/>
    <col min="5129" max="5376" width="9.140625" style="49"/>
    <col min="5377" max="5377" width="6.42578125" style="49" customWidth="1"/>
    <col min="5378" max="5378" width="13.7109375" style="49" customWidth="1"/>
    <col min="5379" max="5379" width="11.5703125" style="49" customWidth="1"/>
    <col min="5380" max="5380" width="9.140625" style="49"/>
    <col min="5381" max="5381" width="7.140625" style="49" customWidth="1"/>
    <col min="5382" max="5382" width="13.7109375" style="49" customWidth="1"/>
    <col min="5383" max="5383" width="10" style="49" customWidth="1"/>
    <col min="5384" max="5384" width="13.5703125" style="49" customWidth="1"/>
    <col min="5385" max="5632" width="9.140625" style="49"/>
    <col min="5633" max="5633" width="6.42578125" style="49" customWidth="1"/>
    <col min="5634" max="5634" width="13.7109375" style="49" customWidth="1"/>
    <col min="5635" max="5635" width="11.5703125" style="49" customWidth="1"/>
    <col min="5636" max="5636" width="9.140625" style="49"/>
    <col min="5637" max="5637" width="7.140625" style="49" customWidth="1"/>
    <col min="5638" max="5638" width="13.7109375" style="49" customWidth="1"/>
    <col min="5639" max="5639" width="10" style="49" customWidth="1"/>
    <col min="5640" max="5640" width="13.5703125" style="49" customWidth="1"/>
    <col min="5641" max="5888" width="9.140625" style="49"/>
    <col min="5889" max="5889" width="6.42578125" style="49" customWidth="1"/>
    <col min="5890" max="5890" width="13.7109375" style="49" customWidth="1"/>
    <col min="5891" max="5891" width="11.5703125" style="49" customWidth="1"/>
    <col min="5892" max="5892" width="9.140625" style="49"/>
    <col min="5893" max="5893" width="7.140625" style="49" customWidth="1"/>
    <col min="5894" max="5894" width="13.7109375" style="49" customWidth="1"/>
    <col min="5895" max="5895" width="10" style="49" customWidth="1"/>
    <col min="5896" max="5896" width="13.5703125" style="49" customWidth="1"/>
    <col min="5897" max="6144" width="9.140625" style="49"/>
    <col min="6145" max="6145" width="6.42578125" style="49" customWidth="1"/>
    <col min="6146" max="6146" width="13.7109375" style="49" customWidth="1"/>
    <col min="6147" max="6147" width="11.5703125" style="49" customWidth="1"/>
    <col min="6148" max="6148" width="9.140625" style="49"/>
    <col min="6149" max="6149" width="7.140625" style="49" customWidth="1"/>
    <col min="6150" max="6150" width="13.7109375" style="49" customWidth="1"/>
    <col min="6151" max="6151" width="10" style="49" customWidth="1"/>
    <col min="6152" max="6152" width="13.5703125" style="49" customWidth="1"/>
    <col min="6153" max="6400" width="9.140625" style="49"/>
    <col min="6401" max="6401" width="6.42578125" style="49" customWidth="1"/>
    <col min="6402" max="6402" width="13.7109375" style="49" customWidth="1"/>
    <col min="6403" max="6403" width="11.5703125" style="49" customWidth="1"/>
    <col min="6404" max="6404" width="9.140625" style="49"/>
    <col min="6405" max="6405" width="7.140625" style="49" customWidth="1"/>
    <col min="6406" max="6406" width="13.7109375" style="49" customWidth="1"/>
    <col min="6407" max="6407" width="10" style="49" customWidth="1"/>
    <col min="6408" max="6408" width="13.5703125" style="49" customWidth="1"/>
    <col min="6409" max="6656" width="9.140625" style="49"/>
    <col min="6657" max="6657" width="6.42578125" style="49" customWidth="1"/>
    <col min="6658" max="6658" width="13.7109375" style="49" customWidth="1"/>
    <col min="6659" max="6659" width="11.5703125" style="49" customWidth="1"/>
    <col min="6660" max="6660" width="9.140625" style="49"/>
    <col min="6661" max="6661" width="7.140625" style="49" customWidth="1"/>
    <col min="6662" max="6662" width="13.7109375" style="49" customWidth="1"/>
    <col min="6663" max="6663" width="10" style="49" customWidth="1"/>
    <col min="6664" max="6664" width="13.5703125" style="49" customWidth="1"/>
    <col min="6665" max="6912" width="9.140625" style="49"/>
    <col min="6913" max="6913" width="6.42578125" style="49" customWidth="1"/>
    <col min="6914" max="6914" width="13.7109375" style="49" customWidth="1"/>
    <col min="6915" max="6915" width="11.5703125" style="49" customWidth="1"/>
    <col min="6916" max="6916" width="9.140625" style="49"/>
    <col min="6917" max="6917" width="7.140625" style="49" customWidth="1"/>
    <col min="6918" max="6918" width="13.7109375" style="49" customWidth="1"/>
    <col min="6919" max="6919" width="10" style="49" customWidth="1"/>
    <col min="6920" max="6920" width="13.5703125" style="49" customWidth="1"/>
    <col min="6921" max="7168" width="9.140625" style="49"/>
    <col min="7169" max="7169" width="6.42578125" style="49" customWidth="1"/>
    <col min="7170" max="7170" width="13.7109375" style="49" customWidth="1"/>
    <col min="7171" max="7171" width="11.5703125" style="49" customWidth="1"/>
    <col min="7172" max="7172" width="9.140625" style="49"/>
    <col min="7173" max="7173" width="7.140625" style="49" customWidth="1"/>
    <col min="7174" max="7174" width="13.7109375" style="49" customWidth="1"/>
    <col min="7175" max="7175" width="10" style="49" customWidth="1"/>
    <col min="7176" max="7176" width="13.5703125" style="49" customWidth="1"/>
    <col min="7177" max="7424" width="9.140625" style="49"/>
    <col min="7425" max="7425" width="6.42578125" style="49" customWidth="1"/>
    <col min="7426" max="7426" width="13.7109375" style="49" customWidth="1"/>
    <col min="7427" max="7427" width="11.5703125" style="49" customWidth="1"/>
    <col min="7428" max="7428" width="9.140625" style="49"/>
    <col min="7429" max="7429" width="7.140625" style="49" customWidth="1"/>
    <col min="7430" max="7430" width="13.7109375" style="49" customWidth="1"/>
    <col min="7431" max="7431" width="10" style="49" customWidth="1"/>
    <col min="7432" max="7432" width="13.5703125" style="49" customWidth="1"/>
    <col min="7433" max="7680" width="9.140625" style="49"/>
    <col min="7681" max="7681" width="6.42578125" style="49" customWidth="1"/>
    <col min="7682" max="7682" width="13.7109375" style="49" customWidth="1"/>
    <col min="7683" max="7683" width="11.5703125" style="49" customWidth="1"/>
    <col min="7684" max="7684" width="9.140625" style="49"/>
    <col min="7685" max="7685" width="7.140625" style="49" customWidth="1"/>
    <col min="7686" max="7686" width="13.7109375" style="49" customWidth="1"/>
    <col min="7687" max="7687" width="10" style="49" customWidth="1"/>
    <col min="7688" max="7688" width="13.5703125" style="49" customWidth="1"/>
    <col min="7689" max="7936" width="9.140625" style="49"/>
    <col min="7937" max="7937" width="6.42578125" style="49" customWidth="1"/>
    <col min="7938" max="7938" width="13.7109375" style="49" customWidth="1"/>
    <col min="7939" max="7939" width="11.5703125" style="49" customWidth="1"/>
    <col min="7940" max="7940" width="9.140625" style="49"/>
    <col min="7941" max="7941" width="7.140625" style="49" customWidth="1"/>
    <col min="7942" max="7942" width="13.7109375" style="49" customWidth="1"/>
    <col min="7943" max="7943" width="10" style="49" customWidth="1"/>
    <col min="7944" max="7944" width="13.5703125" style="49" customWidth="1"/>
    <col min="7945" max="8192" width="9.140625" style="49"/>
    <col min="8193" max="8193" width="6.42578125" style="49" customWidth="1"/>
    <col min="8194" max="8194" width="13.7109375" style="49" customWidth="1"/>
    <col min="8195" max="8195" width="11.5703125" style="49" customWidth="1"/>
    <col min="8196" max="8196" width="9.140625" style="49"/>
    <col min="8197" max="8197" width="7.140625" style="49" customWidth="1"/>
    <col min="8198" max="8198" width="13.7109375" style="49" customWidth="1"/>
    <col min="8199" max="8199" width="10" style="49" customWidth="1"/>
    <col min="8200" max="8200" width="13.5703125" style="49" customWidth="1"/>
    <col min="8201" max="8448" width="9.140625" style="49"/>
    <col min="8449" max="8449" width="6.42578125" style="49" customWidth="1"/>
    <col min="8450" max="8450" width="13.7109375" style="49" customWidth="1"/>
    <col min="8451" max="8451" width="11.5703125" style="49" customWidth="1"/>
    <col min="8452" max="8452" width="9.140625" style="49"/>
    <col min="8453" max="8453" width="7.140625" style="49" customWidth="1"/>
    <col min="8454" max="8454" width="13.7109375" style="49" customWidth="1"/>
    <col min="8455" max="8455" width="10" style="49" customWidth="1"/>
    <col min="8456" max="8456" width="13.5703125" style="49" customWidth="1"/>
    <col min="8457" max="8704" width="9.140625" style="49"/>
    <col min="8705" max="8705" width="6.42578125" style="49" customWidth="1"/>
    <col min="8706" max="8706" width="13.7109375" style="49" customWidth="1"/>
    <col min="8707" max="8707" width="11.5703125" style="49" customWidth="1"/>
    <col min="8708" max="8708" width="9.140625" style="49"/>
    <col min="8709" max="8709" width="7.140625" style="49" customWidth="1"/>
    <col min="8710" max="8710" width="13.7109375" style="49" customWidth="1"/>
    <col min="8711" max="8711" width="10" style="49" customWidth="1"/>
    <col min="8712" max="8712" width="13.5703125" style="49" customWidth="1"/>
    <col min="8713" max="8960" width="9.140625" style="49"/>
    <col min="8961" max="8961" width="6.42578125" style="49" customWidth="1"/>
    <col min="8962" max="8962" width="13.7109375" style="49" customWidth="1"/>
    <col min="8963" max="8963" width="11.5703125" style="49" customWidth="1"/>
    <col min="8964" max="8964" width="9.140625" style="49"/>
    <col min="8965" max="8965" width="7.140625" style="49" customWidth="1"/>
    <col min="8966" max="8966" width="13.7109375" style="49" customWidth="1"/>
    <col min="8967" max="8967" width="10" style="49" customWidth="1"/>
    <col min="8968" max="8968" width="13.5703125" style="49" customWidth="1"/>
    <col min="8969" max="9216" width="9.140625" style="49"/>
    <col min="9217" max="9217" width="6.42578125" style="49" customWidth="1"/>
    <col min="9218" max="9218" width="13.7109375" style="49" customWidth="1"/>
    <col min="9219" max="9219" width="11.5703125" style="49" customWidth="1"/>
    <col min="9220" max="9220" width="9.140625" style="49"/>
    <col min="9221" max="9221" width="7.140625" style="49" customWidth="1"/>
    <col min="9222" max="9222" width="13.7109375" style="49" customWidth="1"/>
    <col min="9223" max="9223" width="10" style="49" customWidth="1"/>
    <col min="9224" max="9224" width="13.5703125" style="49" customWidth="1"/>
    <col min="9225" max="9472" width="9.140625" style="49"/>
    <col min="9473" max="9473" width="6.42578125" style="49" customWidth="1"/>
    <col min="9474" max="9474" width="13.7109375" style="49" customWidth="1"/>
    <col min="9475" max="9475" width="11.5703125" style="49" customWidth="1"/>
    <col min="9476" max="9476" width="9.140625" style="49"/>
    <col min="9477" max="9477" width="7.140625" style="49" customWidth="1"/>
    <col min="9478" max="9478" width="13.7109375" style="49" customWidth="1"/>
    <col min="9479" max="9479" width="10" style="49" customWidth="1"/>
    <col min="9480" max="9480" width="13.5703125" style="49" customWidth="1"/>
    <col min="9481" max="9728" width="9.140625" style="49"/>
    <col min="9729" max="9729" width="6.42578125" style="49" customWidth="1"/>
    <col min="9730" max="9730" width="13.7109375" style="49" customWidth="1"/>
    <col min="9731" max="9731" width="11.5703125" style="49" customWidth="1"/>
    <col min="9732" max="9732" width="9.140625" style="49"/>
    <col min="9733" max="9733" width="7.140625" style="49" customWidth="1"/>
    <col min="9734" max="9734" width="13.7109375" style="49" customWidth="1"/>
    <col min="9735" max="9735" width="10" style="49" customWidth="1"/>
    <col min="9736" max="9736" width="13.5703125" style="49" customWidth="1"/>
    <col min="9737" max="9984" width="9.140625" style="49"/>
    <col min="9985" max="9985" width="6.42578125" style="49" customWidth="1"/>
    <col min="9986" max="9986" width="13.7109375" style="49" customWidth="1"/>
    <col min="9987" max="9987" width="11.5703125" style="49" customWidth="1"/>
    <col min="9988" max="9988" width="9.140625" style="49"/>
    <col min="9989" max="9989" width="7.140625" style="49" customWidth="1"/>
    <col min="9990" max="9990" width="13.7109375" style="49" customWidth="1"/>
    <col min="9991" max="9991" width="10" style="49" customWidth="1"/>
    <col min="9992" max="9992" width="13.5703125" style="49" customWidth="1"/>
    <col min="9993" max="10240" width="9.140625" style="49"/>
    <col min="10241" max="10241" width="6.42578125" style="49" customWidth="1"/>
    <col min="10242" max="10242" width="13.7109375" style="49" customWidth="1"/>
    <col min="10243" max="10243" width="11.5703125" style="49" customWidth="1"/>
    <col min="10244" max="10244" width="9.140625" style="49"/>
    <col min="10245" max="10245" width="7.140625" style="49" customWidth="1"/>
    <col min="10246" max="10246" width="13.7109375" style="49" customWidth="1"/>
    <col min="10247" max="10247" width="10" style="49" customWidth="1"/>
    <col min="10248" max="10248" width="13.5703125" style="49" customWidth="1"/>
    <col min="10249" max="10496" width="9.140625" style="49"/>
    <col min="10497" max="10497" width="6.42578125" style="49" customWidth="1"/>
    <col min="10498" max="10498" width="13.7109375" style="49" customWidth="1"/>
    <col min="10499" max="10499" width="11.5703125" style="49" customWidth="1"/>
    <col min="10500" max="10500" width="9.140625" style="49"/>
    <col min="10501" max="10501" width="7.140625" style="49" customWidth="1"/>
    <col min="10502" max="10502" width="13.7109375" style="49" customWidth="1"/>
    <col min="10503" max="10503" width="10" style="49" customWidth="1"/>
    <col min="10504" max="10504" width="13.5703125" style="49" customWidth="1"/>
    <col min="10505" max="10752" width="9.140625" style="49"/>
    <col min="10753" max="10753" width="6.42578125" style="49" customWidth="1"/>
    <col min="10754" max="10754" width="13.7109375" style="49" customWidth="1"/>
    <col min="10755" max="10755" width="11.5703125" style="49" customWidth="1"/>
    <col min="10756" max="10756" width="9.140625" style="49"/>
    <col min="10757" max="10757" width="7.140625" style="49" customWidth="1"/>
    <col min="10758" max="10758" width="13.7109375" style="49" customWidth="1"/>
    <col min="10759" max="10759" width="10" style="49" customWidth="1"/>
    <col min="10760" max="10760" width="13.5703125" style="49" customWidth="1"/>
    <col min="10761" max="11008" width="9.140625" style="49"/>
    <col min="11009" max="11009" width="6.42578125" style="49" customWidth="1"/>
    <col min="11010" max="11010" width="13.7109375" style="49" customWidth="1"/>
    <col min="11011" max="11011" width="11.5703125" style="49" customWidth="1"/>
    <col min="11012" max="11012" width="9.140625" style="49"/>
    <col min="11013" max="11013" width="7.140625" style="49" customWidth="1"/>
    <col min="11014" max="11014" width="13.7109375" style="49" customWidth="1"/>
    <col min="11015" max="11015" width="10" style="49" customWidth="1"/>
    <col min="11016" max="11016" width="13.5703125" style="49" customWidth="1"/>
    <col min="11017" max="11264" width="9.140625" style="49"/>
    <col min="11265" max="11265" width="6.42578125" style="49" customWidth="1"/>
    <col min="11266" max="11266" width="13.7109375" style="49" customWidth="1"/>
    <col min="11267" max="11267" width="11.5703125" style="49" customWidth="1"/>
    <col min="11268" max="11268" width="9.140625" style="49"/>
    <col min="11269" max="11269" width="7.140625" style="49" customWidth="1"/>
    <col min="11270" max="11270" width="13.7109375" style="49" customWidth="1"/>
    <col min="11271" max="11271" width="10" style="49" customWidth="1"/>
    <col min="11272" max="11272" width="13.5703125" style="49" customWidth="1"/>
    <col min="11273" max="11520" width="9.140625" style="49"/>
    <col min="11521" max="11521" width="6.42578125" style="49" customWidth="1"/>
    <col min="11522" max="11522" width="13.7109375" style="49" customWidth="1"/>
    <col min="11523" max="11523" width="11.5703125" style="49" customWidth="1"/>
    <col min="11524" max="11524" width="9.140625" style="49"/>
    <col min="11525" max="11525" width="7.140625" style="49" customWidth="1"/>
    <col min="11526" max="11526" width="13.7109375" style="49" customWidth="1"/>
    <col min="11527" max="11527" width="10" style="49" customWidth="1"/>
    <col min="11528" max="11528" width="13.5703125" style="49" customWidth="1"/>
    <col min="11529" max="11776" width="9.140625" style="49"/>
    <col min="11777" max="11777" width="6.42578125" style="49" customWidth="1"/>
    <col min="11778" max="11778" width="13.7109375" style="49" customWidth="1"/>
    <col min="11779" max="11779" width="11.5703125" style="49" customWidth="1"/>
    <col min="11780" max="11780" width="9.140625" style="49"/>
    <col min="11781" max="11781" width="7.140625" style="49" customWidth="1"/>
    <col min="11782" max="11782" width="13.7109375" style="49" customWidth="1"/>
    <col min="11783" max="11783" width="10" style="49" customWidth="1"/>
    <col min="11784" max="11784" width="13.5703125" style="49" customWidth="1"/>
    <col min="11785" max="12032" width="9.140625" style="49"/>
    <col min="12033" max="12033" width="6.42578125" style="49" customWidth="1"/>
    <col min="12034" max="12034" width="13.7109375" style="49" customWidth="1"/>
    <col min="12035" max="12035" width="11.5703125" style="49" customWidth="1"/>
    <col min="12036" max="12036" width="9.140625" style="49"/>
    <col min="12037" max="12037" width="7.140625" style="49" customWidth="1"/>
    <col min="12038" max="12038" width="13.7109375" style="49" customWidth="1"/>
    <col min="12039" max="12039" width="10" style="49" customWidth="1"/>
    <col min="12040" max="12040" width="13.5703125" style="49" customWidth="1"/>
    <col min="12041" max="12288" width="9.140625" style="49"/>
    <col min="12289" max="12289" width="6.42578125" style="49" customWidth="1"/>
    <col min="12290" max="12290" width="13.7109375" style="49" customWidth="1"/>
    <col min="12291" max="12291" width="11.5703125" style="49" customWidth="1"/>
    <col min="12292" max="12292" width="9.140625" style="49"/>
    <col min="12293" max="12293" width="7.140625" style="49" customWidth="1"/>
    <col min="12294" max="12294" width="13.7109375" style="49" customWidth="1"/>
    <col min="12295" max="12295" width="10" style="49" customWidth="1"/>
    <col min="12296" max="12296" width="13.5703125" style="49" customWidth="1"/>
    <col min="12297" max="12544" width="9.140625" style="49"/>
    <col min="12545" max="12545" width="6.42578125" style="49" customWidth="1"/>
    <col min="12546" max="12546" width="13.7109375" style="49" customWidth="1"/>
    <col min="12547" max="12547" width="11.5703125" style="49" customWidth="1"/>
    <col min="12548" max="12548" width="9.140625" style="49"/>
    <col min="12549" max="12549" width="7.140625" style="49" customWidth="1"/>
    <col min="12550" max="12550" width="13.7109375" style="49" customWidth="1"/>
    <col min="12551" max="12551" width="10" style="49" customWidth="1"/>
    <col min="12552" max="12552" width="13.5703125" style="49" customWidth="1"/>
    <col min="12553" max="12800" width="9.140625" style="49"/>
    <col min="12801" max="12801" width="6.42578125" style="49" customWidth="1"/>
    <col min="12802" max="12802" width="13.7109375" style="49" customWidth="1"/>
    <col min="12803" max="12803" width="11.5703125" style="49" customWidth="1"/>
    <col min="12804" max="12804" width="9.140625" style="49"/>
    <col min="12805" max="12805" width="7.140625" style="49" customWidth="1"/>
    <col min="12806" max="12806" width="13.7109375" style="49" customWidth="1"/>
    <col min="12807" max="12807" width="10" style="49" customWidth="1"/>
    <col min="12808" max="12808" width="13.5703125" style="49" customWidth="1"/>
    <col min="12809" max="13056" width="9.140625" style="49"/>
    <col min="13057" max="13057" width="6.42578125" style="49" customWidth="1"/>
    <col min="13058" max="13058" width="13.7109375" style="49" customWidth="1"/>
    <col min="13059" max="13059" width="11.5703125" style="49" customWidth="1"/>
    <col min="13060" max="13060" width="9.140625" style="49"/>
    <col min="13061" max="13061" width="7.140625" style="49" customWidth="1"/>
    <col min="13062" max="13062" width="13.7109375" style="49" customWidth="1"/>
    <col min="13063" max="13063" width="10" style="49" customWidth="1"/>
    <col min="13064" max="13064" width="13.5703125" style="49" customWidth="1"/>
    <col min="13065" max="13312" width="9.140625" style="49"/>
    <col min="13313" max="13313" width="6.42578125" style="49" customWidth="1"/>
    <col min="13314" max="13314" width="13.7109375" style="49" customWidth="1"/>
    <col min="13315" max="13315" width="11.5703125" style="49" customWidth="1"/>
    <col min="13316" max="13316" width="9.140625" style="49"/>
    <col min="13317" max="13317" width="7.140625" style="49" customWidth="1"/>
    <col min="13318" max="13318" width="13.7109375" style="49" customWidth="1"/>
    <col min="13319" max="13319" width="10" style="49" customWidth="1"/>
    <col min="13320" max="13320" width="13.5703125" style="49" customWidth="1"/>
    <col min="13321" max="13568" width="9.140625" style="49"/>
    <col min="13569" max="13569" width="6.42578125" style="49" customWidth="1"/>
    <col min="13570" max="13570" width="13.7109375" style="49" customWidth="1"/>
    <col min="13571" max="13571" width="11.5703125" style="49" customWidth="1"/>
    <col min="13572" max="13572" width="9.140625" style="49"/>
    <col min="13573" max="13573" width="7.140625" style="49" customWidth="1"/>
    <col min="13574" max="13574" width="13.7109375" style="49" customWidth="1"/>
    <col min="13575" max="13575" width="10" style="49" customWidth="1"/>
    <col min="13576" max="13576" width="13.5703125" style="49" customWidth="1"/>
    <col min="13577" max="13824" width="9.140625" style="49"/>
    <col min="13825" max="13825" width="6.42578125" style="49" customWidth="1"/>
    <col min="13826" max="13826" width="13.7109375" style="49" customWidth="1"/>
    <col min="13827" max="13827" width="11.5703125" style="49" customWidth="1"/>
    <col min="13828" max="13828" width="9.140625" style="49"/>
    <col min="13829" max="13829" width="7.140625" style="49" customWidth="1"/>
    <col min="13830" max="13830" width="13.7109375" style="49" customWidth="1"/>
    <col min="13831" max="13831" width="10" style="49" customWidth="1"/>
    <col min="13832" max="13832" width="13.5703125" style="49" customWidth="1"/>
    <col min="13833" max="14080" width="9.140625" style="49"/>
    <col min="14081" max="14081" width="6.42578125" style="49" customWidth="1"/>
    <col min="14082" max="14082" width="13.7109375" style="49" customWidth="1"/>
    <col min="14083" max="14083" width="11.5703125" style="49" customWidth="1"/>
    <col min="14084" max="14084" width="9.140625" style="49"/>
    <col min="14085" max="14085" width="7.140625" style="49" customWidth="1"/>
    <col min="14086" max="14086" width="13.7109375" style="49" customWidth="1"/>
    <col min="14087" max="14087" width="10" style="49" customWidth="1"/>
    <col min="14088" max="14088" width="13.5703125" style="49" customWidth="1"/>
    <col min="14089" max="14336" width="9.140625" style="49"/>
    <col min="14337" max="14337" width="6.42578125" style="49" customWidth="1"/>
    <col min="14338" max="14338" width="13.7109375" style="49" customWidth="1"/>
    <col min="14339" max="14339" width="11.5703125" style="49" customWidth="1"/>
    <col min="14340" max="14340" width="9.140625" style="49"/>
    <col min="14341" max="14341" width="7.140625" style="49" customWidth="1"/>
    <col min="14342" max="14342" width="13.7109375" style="49" customWidth="1"/>
    <col min="14343" max="14343" width="10" style="49" customWidth="1"/>
    <col min="14344" max="14344" width="13.5703125" style="49" customWidth="1"/>
    <col min="14345" max="14592" width="9.140625" style="49"/>
    <col min="14593" max="14593" width="6.42578125" style="49" customWidth="1"/>
    <col min="14594" max="14594" width="13.7109375" style="49" customWidth="1"/>
    <col min="14595" max="14595" width="11.5703125" style="49" customWidth="1"/>
    <col min="14596" max="14596" width="9.140625" style="49"/>
    <col min="14597" max="14597" width="7.140625" style="49" customWidth="1"/>
    <col min="14598" max="14598" width="13.7109375" style="49" customWidth="1"/>
    <col min="14599" max="14599" width="10" style="49" customWidth="1"/>
    <col min="14600" max="14600" width="13.5703125" style="49" customWidth="1"/>
    <col min="14601" max="14848" width="9.140625" style="49"/>
    <col min="14849" max="14849" width="6.42578125" style="49" customWidth="1"/>
    <col min="14850" max="14850" width="13.7109375" style="49" customWidth="1"/>
    <col min="14851" max="14851" width="11.5703125" style="49" customWidth="1"/>
    <col min="14852" max="14852" width="9.140625" style="49"/>
    <col min="14853" max="14853" width="7.140625" style="49" customWidth="1"/>
    <col min="14854" max="14854" width="13.7109375" style="49" customWidth="1"/>
    <col min="14855" max="14855" width="10" style="49" customWidth="1"/>
    <col min="14856" max="14856" width="13.5703125" style="49" customWidth="1"/>
    <col min="14857" max="15104" width="9.140625" style="49"/>
    <col min="15105" max="15105" width="6.42578125" style="49" customWidth="1"/>
    <col min="15106" max="15106" width="13.7109375" style="49" customWidth="1"/>
    <col min="15107" max="15107" width="11.5703125" style="49" customWidth="1"/>
    <col min="15108" max="15108" width="9.140625" style="49"/>
    <col min="15109" max="15109" width="7.140625" style="49" customWidth="1"/>
    <col min="15110" max="15110" width="13.7109375" style="49" customWidth="1"/>
    <col min="15111" max="15111" width="10" style="49" customWidth="1"/>
    <col min="15112" max="15112" width="13.5703125" style="49" customWidth="1"/>
    <col min="15113" max="15360" width="9.140625" style="49"/>
    <col min="15361" max="15361" width="6.42578125" style="49" customWidth="1"/>
    <col min="15362" max="15362" width="13.7109375" style="49" customWidth="1"/>
    <col min="15363" max="15363" width="11.5703125" style="49" customWidth="1"/>
    <col min="15364" max="15364" width="9.140625" style="49"/>
    <col min="15365" max="15365" width="7.140625" style="49" customWidth="1"/>
    <col min="15366" max="15366" width="13.7109375" style="49" customWidth="1"/>
    <col min="15367" max="15367" width="10" style="49" customWidth="1"/>
    <col min="15368" max="15368" width="13.5703125" style="49" customWidth="1"/>
    <col min="15369" max="15616" width="9.140625" style="49"/>
    <col min="15617" max="15617" width="6.42578125" style="49" customWidth="1"/>
    <col min="15618" max="15618" width="13.7109375" style="49" customWidth="1"/>
    <col min="15619" max="15619" width="11.5703125" style="49" customWidth="1"/>
    <col min="15620" max="15620" width="9.140625" style="49"/>
    <col min="15621" max="15621" width="7.140625" style="49" customWidth="1"/>
    <col min="15622" max="15622" width="13.7109375" style="49" customWidth="1"/>
    <col min="15623" max="15623" width="10" style="49" customWidth="1"/>
    <col min="15624" max="15624" width="13.5703125" style="49" customWidth="1"/>
    <col min="15625" max="15872" width="9.140625" style="49"/>
    <col min="15873" max="15873" width="6.42578125" style="49" customWidth="1"/>
    <col min="15874" max="15874" width="13.7109375" style="49" customWidth="1"/>
    <col min="15875" max="15875" width="11.5703125" style="49" customWidth="1"/>
    <col min="15876" max="15876" width="9.140625" style="49"/>
    <col min="15877" max="15877" width="7.140625" style="49" customWidth="1"/>
    <col min="15878" max="15878" width="13.7109375" style="49" customWidth="1"/>
    <col min="15879" max="15879" width="10" style="49" customWidth="1"/>
    <col min="15880" max="15880" width="13.5703125" style="49" customWidth="1"/>
    <col min="15881" max="16128" width="9.140625" style="49"/>
    <col min="16129" max="16129" width="6.42578125" style="49" customWidth="1"/>
    <col min="16130" max="16130" width="13.7109375" style="49" customWidth="1"/>
    <col min="16131" max="16131" width="11.5703125" style="49" customWidth="1"/>
    <col min="16132" max="16132" width="9.140625" style="49"/>
    <col min="16133" max="16133" width="7.140625" style="49" customWidth="1"/>
    <col min="16134" max="16134" width="13.7109375" style="49" customWidth="1"/>
    <col min="16135" max="16135" width="10" style="49" customWidth="1"/>
    <col min="16136" max="16136" width="13.5703125" style="49" customWidth="1"/>
    <col min="16137" max="16384" width="9.140625" style="49"/>
  </cols>
  <sheetData>
    <row r="2" spans="1:9">
      <c r="A2" s="410" t="s">
        <v>311</v>
      </c>
      <c r="B2" s="410"/>
      <c r="C2" s="410"/>
      <c r="D2" s="410"/>
      <c r="E2" s="410"/>
      <c r="F2" s="410"/>
      <c r="G2" s="410"/>
      <c r="H2" s="410"/>
    </row>
    <row r="3" spans="1:9">
      <c r="A3" s="411" t="s">
        <v>268</v>
      </c>
      <c r="B3" s="411"/>
      <c r="C3" s="411"/>
      <c r="D3" s="411"/>
      <c r="E3" s="411"/>
      <c r="F3" s="411"/>
      <c r="G3" s="411"/>
      <c r="H3" s="411"/>
    </row>
    <row r="6" spans="1:9">
      <c r="A6" s="412" t="s">
        <v>389</v>
      </c>
      <c r="B6" s="412"/>
      <c r="C6" s="412"/>
      <c r="D6" s="412"/>
      <c r="E6" s="412"/>
      <c r="F6" s="412"/>
      <c r="G6" s="412"/>
      <c r="H6" s="412"/>
    </row>
    <row r="9" spans="1:9" ht="15.75" customHeight="1">
      <c r="A9" s="413" t="s">
        <v>326</v>
      </c>
      <c r="B9" s="413"/>
      <c r="C9" s="413"/>
      <c r="D9" s="413"/>
      <c r="E9" s="413"/>
      <c r="F9" s="413"/>
      <c r="G9" s="413"/>
      <c r="H9" s="413"/>
      <c r="I9" s="49"/>
    </row>
    <row r="10" spans="1:9">
      <c r="D10" s="44"/>
    </row>
    <row r="11" spans="1:9">
      <c r="C11" s="412" t="s">
        <v>390</v>
      </c>
      <c r="D11" s="412"/>
      <c r="E11" s="412"/>
      <c r="F11" s="412"/>
    </row>
    <row r="12" spans="1:9">
      <c r="B12" s="414"/>
      <c r="C12" s="414"/>
      <c r="D12" s="414"/>
      <c r="E12" s="414"/>
      <c r="F12" s="414"/>
      <c r="G12" s="414"/>
    </row>
    <row r="14" spans="1:9" ht="15" customHeight="1">
      <c r="A14" s="415" t="s">
        <v>313</v>
      </c>
      <c r="B14" s="415"/>
      <c r="C14" s="20">
        <v>45565</v>
      </c>
      <c r="D14" s="45"/>
      <c r="E14" s="45"/>
      <c r="F14" s="45"/>
      <c r="G14" s="45"/>
      <c r="H14" s="45"/>
      <c r="I14" s="49"/>
    </row>
    <row r="15" spans="1:9">
      <c r="A15" s="416" t="s">
        <v>327</v>
      </c>
      <c r="B15" s="416"/>
      <c r="C15" s="416"/>
      <c r="D15" s="416"/>
      <c r="E15" s="416"/>
      <c r="F15" s="416"/>
      <c r="G15" s="416"/>
      <c r="H15" s="416"/>
    </row>
    <row r="16" spans="1:9" ht="27.95" customHeight="1">
      <c r="A16" s="24" t="s">
        <v>315</v>
      </c>
      <c r="B16" s="24" t="s">
        <v>316</v>
      </c>
      <c r="C16" s="417" t="s">
        <v>317</v>
      </c>
      <c r="D16" s="418"/>
      <c r="E16" s="419"/>
      <c r="F16" s="24" t="s">
        <v>318</v>
      </c>
      <c r="G16" s="25" t="s">
        <v>319</v>
      </c>
      <c r="H16" s="25" t="s">
        <v>320</v>
      </c>
      <c r="I16" s="49"/>
    </row>
    <row r="17" spans="1:8">
      <c r="A17" s="46">
        <v>1</v>
      </c>
      <c r="B17" s="294" t="s">
        <v>217</v>
      </c>
      <c r="C17" s="409" t="s">
        <v>322</v>
      </c>
      <c r="D17" s="409"/>
      <c r="E17" s="409"/>
      <c r="F17" s="16" t="s">
        <v>11</v>
      </c>
      <c r="G17" s="47" t="s">
        <v>11</v>
      </c>
      <c r="H17" s="48">
        <v>47487.1</v>
      </c>
    </row>
    <row r="18" spans="1:8">
      <c r="A18" s="46">
        <v>2</v>
      </c>
      <c r="B18" s="294" t="s">
        <v>217</v>
      </c>
      <c r="C18" s="409" t="s">
        <v>328</v>
      </c>
      <c r="D18" s="409"/>
      <c r="E18" s="409"/>
      <c r="F18" s="16" t="s">
        <v>11</v>
      </c>
      <c r="G18" s="47" t="s">
        <v>11</v>
      </c>
      <c r="H18" s="48">
        <v>13257.82</v>
      </c>
    </row>
    <row r="19" spans="1:8">
      <c r="A19" s="46">
        <v>3</v>
      </c>
      <c r="B19" s="294" t="s">
        <v>217</v>
      </c>
      <c r="C19" s="409" t="s">
        <v>329</v>
      </c>
      <c r="D19" s="409"/>
      <c r="E19" s="409"/>
      <c r="F19" s="16" t="s">
        <v>11</v>
      </c>
      <c r="G19" s="47" t="s">
        <v>11</v>
      </c>
      <c r="H19" s="48">
        <v>67400.55</v>
      </c>
    </row>
    <row r="20" spans="1:8">
      <c r="A20" s="46">
        <v>4</v>
      </c>
      <c r="B20" s="294" t="s">
        <v>217</v>
      </c>
      <c r="C20" s="409" t="s">
        <v>330</v>
      </c>
      <c r="D20" s="409"/>
      <c r="E20" s="409"/>
      <c r="F20" s="16" t="s">
        <v>11</v>
      </c>
      <c r="G20" s="47" t="s">
        <v>11</v>
      </c>
      <c r="H20" s="48">
        <v>1043.8599999999999</v>
      </c>
    </row>
    <row r="21" spans="1:8">
      <c r="A21" s="46"/>
      <c r="B21" s="294"/>
      <c r="C21" s="407" t="s">
        <v>321</v>
      </c>
      <c r="D21" s="407"/>
      <c r="E21" s="407"/>
      <c r="F21" s="21" t="s">
        <v>11</v>
      </c>
      <c r="G21" s="22" t="s">
        <v>11</v>
      </c>
      <c r="H21" s="23">
        <f>0+H17+H18+H19</f>
        <v>128145.47</v>
      </c>
    </row>
    <row r="22" spans="1:8">
      <c r="A22" s="46">
        <v>5</v>
      </c>
      <c r="B22" s="294" t="s">
        <v>211</v>
      </c>
      <c r="C22" s="409" t="s">
        <v>323</v>
      </c>
      <c r="D22" s="409"/>
      <c r="E22" s="409"/>
      <c r="F22" s="16" t="s">
        <v>11</v>
      </c>
      <c r="G22" s="47" t="s">
        <v>11</v>
      </c>
      <c r="H22" s="48">
        <v>32.67</v>
      </c>
    </row>
    <row r="23" spans="1:8">
      <c r="A23" s="46">
        <v>6</v>
      </c>
      <c r="B23" s="294" t="s">
        <v>211</v>
      </c>
      <c r="C23" s="409" t="s">
        <v>322</v>
      </c>
      <c r="D23" s="409"/>
      <c r="E23" s="409"/>
      <c r="F23" s="16" t="s">
        <v>11</v>
      </c>
      <c r="G23" s="47" t="s">
        <v>11</v>
      </c>
      <c r="H23" s="48">
        <v>91099.89</v>
      </c>
    </row>
    <row r="24" spans="1:8">
      <c r="A24" s="46">
        <v>7</v>
      </c>
      <c r="B24" s="294" t="s">
        <v>211</v>
      </c>
      <c r="C24" s="409" t="s">
        <v>328</v>
      </c>
      <c r="D24" s="409"/>
      <c r="E24" s="409"/>
      <c r="F24" s="16" t="s">
        <v>11</v>
      </c>
      <c r="G24" s="47" t="s">
        <v>11</v>
      </c>
      <c r="H24" s="48">
        <v>20426.599999999999</v>
      </c>
    </row>
    <row r="25" spans="1:8">
      <c r="A25" s="46">
        <v>8</v>
      </c>
      <c r="B25" s="294" t="s">
        <v>211</v>
      </c>
      <c r="C25" s="409" t="s">
        <v>329</v>
      </c>
      <c r="D25" s="409"/>
      <c r="E25" s="409"/>
      <c r="F25" s="16" t="s">
        <v>11</v>
      </c>
      <c r="G25" s="47" t="s">
        <v>11</v>
      </c>
      <c r="H25" s="48">
        <v>87566.44</v>
      </c>
    </row>
    <row r="26" spans="1:8">
      <c r="A26" s="46">
        <v>9</v>
      </c>
      <c r="B26" s="294" t="s">
        <v>211</v>
      </c>
      <c r="C26" s="409" t="s">
        <v>330</v>
      </c>
      <c r="D26" s="409"/>
      <c r="E26" s="409"/>
      <c r="F26" s="16" t="s">
        <v>11</v>
      </c>
      <c r="G26" s="47" t="s">
        <v>11</v>
      </c>
      <c r="H26" s="48">
        <v>1419.61</v>
      </c>
    </row>
    <row r="27" spans="1:8">
      <c r="A27" s="46"/>
      <c r="B27" s="294"/>
      <c r="C27" s="407" t="s">
        <v>321</v>
      </c>
      <c r="D27" s="407"/>
      <c r="E27" s="407"/>
      <c r="F27" s="21" t="s">
        <v>11</v>
      </c>
      <c r="G27" s="22" t="s">
        <v>11</v>
      </c>
      <c r="H27" s="23">
        <f>0+H22+H23+H24+H25</f>
        <v>199125.6</v>
      </c>
    </row>
    <row r="28" spans="1:8" ht="24.75" customHeight="1">
      <c r="C28" s="421"/>
      <c r="D28" s="421"/>
      <c r="E28" s="421"/>
    </row>
    <row r="29" spans="1:8" ht="24.75" customHeight="1">
      <c r="A29" s="416" t="s">
        <v>384</v>
      </c>
      <c r="B29" s="416"/>
      <c r="C29" s="416"/>
      <c r="E29" s="422" t="s">
        <v>385</v>
      </c>
      <c r="F29" s="422"/>
      <c r="G29" s="422"/>
      <c r="H29" s="422"/>
    </row>
    <row r="30" spans="1:8" ht="15" hidden="1" customHeight="1">
      <c r="A30" s="415" t="s">
        <v>384</v>
      </c>
      <c r="B30" s="415"/>
      <c r="C30" s="415"/>
      <c r="D30" s="415"/>
      <c r="E30" s="408" t="s">
        <v>385</v>
      </c>
      <c r="F30" s="408"/>
      <c r="G30" s="408"/>
      <c r="H30" s="408"/>
    </row>
    <row r="31" spans="1:8" ht="16.5" customHeight="1">
      <c r="E31" s="420" t="s">
        <v>324</v>
      </c>
      <c r="F31" s="420"/>
      <c r="G31" s="420"/>
      <c r="H31" s="420"/>
    </row>
    <row r="32" spans="1:8" ht="34.5" customHeight="1"/>
    <row r="33" spans="1:8" ht="27" customHeight="1"/>
    <row r="34" spans="1:8" ht="31.5" customHeight="1">
      <c r="A34" s="415" t="s">
        <v>394</v>
      </c>
      <c r="B34" s="415"/>
      <c r="C34" s="415"/>
      <c r="D34" s="415"/>
      <c r="E34" s="408" t="s">
        <v>209</v>
      </c>
      <c r="F34" s="408"/>
      <c r="G34" s="408"/>
      <c r="H34" s="408"/>
    </row>
    <row r="35" spans="1:8" ht="12.75" customHeight="1">
      <c r="E35" s="420" t="s">
        <v>324</v>
      </c>
      <c r="F35" s="420"/>
      <c r="G35" s="420"/>
      <c r="H35" s="420"/>
    </row>
    <row r="37" spans="1:8">
      <c r="A37" s="50" t="s">
        <v>371</v>
      </c>
      <c r="B37" s="50"/>
      <c r="C37" s="263"/>
    </row>
    <row r="38" spans="1:8">
      <c r="A38" s="18" t="s">
        <v>346</v>
      </c>
      <c r="B38" s="18"/>
      <c r="C38" s="293"/>
    </row>
  </sheetData>
  <mergeCells count="29">
    <mergeCell ref="E35:H35"/>
    <mergeCell ref="E34:H34"/>
    <mergeCell ref="C28:E28"/>
    <mergeCell ref="A30:D30"/>
    <mergeCell ref="E31:H31"/>
    <mergeCell ref="A34:D34"/>
    <mergeCell ref="A29:C29"/>
    <mergeCell ref="C26:E26"/>
    <mergeCell ref="C27:E27"/>
    <mergeCell ref="E30:H30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29:H29"/>
    <mergeCell ref="B12:G12"/>
    <mergeCell ref="A2:H2"/>
    <mergeCell ref="A3:H3"/>
    <mergeCell ref="A6:H6"/>
    <mergeCell ref="A9:H9"/>
    <mergeCell ref="C11:F11"/>
  </mergeCells>
  <pageMargins left="0.59055118110236227" right="3.937007874015748E-2" top="3.937007874015748E-2" bottom="3.937007874015748E-2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F2 suv</vt:lpstr>
      <vt:lpstr>F2 SB suv</vt:lpstr>
      <vt:lpstr>F2 SB 1.1.1.29</vt:lpstr>
      <vt:lpstr>F2 SB 1.1.3.19.</vt:lpstr>
      <vt:lpstr>F2 SB 1.4.4.28.</vt:lpstr>
      <vt:lpstr>F2 ML</vt:lpstr>
      <vt:lpstr>F2 S</vt:lpstr>
      <vt:lpstr>Sukauptų FS pažyma</vt:lpstr>
      <vt:lpstr>Sukauptų FS pagal šaltinius</vt:lpstr>
      <vt:lpstr>Gautos FS SUV</vt:lpstr>
      <vt:lpstr>Gautos FS pagal šalt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2024-10-08T12:58:38Z</cp:lastPrinted>
  <dcterms:created xsi:type="dcterms:W3CDTF">2022-03-30T11:04:35Z</dcterms:created>
  <dcterms:modified xsi:type="dcterms:W3CDTF">2024-10-16T06:24:17Z</dcterms:modified>
  <cp:category/>
</cp:coreProperties>
</file>